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okornyJ\Desktop\Rozpočty\Opravné práce\2020\Vyklízení sklepů\"/>
    </mc:Choice>
  </mc:AlternateContent>
  <bookViews>
    <workbookView xWindow="0" yWindow="0" windowWidth="0" windowHeight="0"/>
  </bookViews>
  <sheets>
    <sheet name="Rekapitulace stavby" sheetId="1" r:id="rId1"/>
    <sheet name="A - Sklep" sheetId="2" r:id="rId2"/>
    <sheet name="B - Půda" sheetId="3" r:id="rId3"/>
    <sheet name="A - Sklep_01" sheetId="4" r:id="rId4"/>
    <sheet name="B - Půda_01" sheetId="5" r:id="rId5"/>
    <sheet name="VON - Vedlejší a ostatní ..." sheetId="6" r:id="rId6"/>
    <sheet name="B - Půda_02" sheetId="7" r:id="rId7"/>
    <sheet name="A - Sklep_02" sheetId="8" r:id="rId8"/>
    <sheet name="05 - Studna Letošůvka - O..." sheetId="9" r:id="rId9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'A - Sklep'!$C$126:$K$169</definedName>
    <definedName name="_xlnm.Print_Area" localSheetId="1">'A - Sklep'!$C$4:$J$76,'A - Sklep'!$C$82:$J$106,'A - Sklep'!$C$112:$K$169</definedName>
    <definedName name="_xlnm.Print_Titles" localSheetId="1">'A - Sklep'!$126:$126</definedName>
    <definedName name="_xlnm._FilterDatabase" localSheetId="2" hidden="1">'B - Půda'!$C$122:$K$143</definedName>
    <definedName name="_xlnm.Print_Area" localSheetId="2">'B - Půda'!$C$4:$J$76,'B - Půda'!$C$82:$J$102,'B - Půda'!$C$108:$K$143</definedName>
    <definedName name="_xlnm.Print_Titles" localSheetId="2">'B - Půda'!$122:$122</definedName>
    <definedName name="_xlnm._FilterDatabase" localSheetId="3" hidden="1">'A - Sklep_01'!$C$122:$K$152</definedName>
    <definedName name="_xlnm.Print_Area" localSheetId="3">'A - Sklep_01'!$C$4:$J$76,'A - Sklep_01'!$C$82:$J$102,'A - Sklep_01'!$C$108:$K$152</definedName>
    <definedName name="_xlnm.Print_Titles" localSheetId="3">'A - Sklep_01'!$122:$122</definedName>
    <definedName name="_xlnm._FilterDatabase" localSheetId="4" hidden="1">'B - Půda_01'!$C$122:$K$148</definedName>
    <definedName name="_xlnm.Print_Area" localSheetId="4">'B - Půda_01'!$C$4:$J$76,'B - Půda_01'!$C$82:$J$102,'B - Půda_01'!$C$108:$K$148</definedName>
    <definedName name="_xlnm.Print_Titles" localSheetId="4">'B - Půda_01'!$122:$122</definedName>
    <definedName name="_xlnm._FilterDatabase" localSheetId="5" hidden="1">'VON - Vedlejší a ostatní ...'!$C$122:$K$129</definedName>
    <definedName name="_xlnm.Print_Area" localSheetId="5">'VON - Vedlejší a ostatní ...'!$C$4:$J$76,'VON - Vedlejší a ostatní ...'!$C$82:$J$102,'VON - Vedlejší a ostatní ...'!$C$108:$K$129</definedName>
    <definedName name="_xlnm.Print_Titles" localSheetId="5">'VON - Vedlejší a ostatní ...'!$122:$122</definedName>
    <definedName name="_xlnm._FilterDatabase" localSheetId="6" hidden="1">'B - Půda_02'!$C$122:$K$143</definedName>
    <definedName name="_xlnm.Print_Area" localSheetId="6">'B - Půda_02'!$C$4:$J$76,'B - Půda_02'!$C$82:$J$102,'B - Půda_02'!$C$108:$K$143</definedName>
    <definedName name="_xlnm.Print_Titles" localSheetId="6">'B - Půda_02'!$122:$122</definedName>
    <definedName name="_xlnm._FilterDatabase" localSheetId="7" hidden="1">'A - Sklep_02'!$C$122:$K$176</definedName>
    <definedName name="_xlnm.Print_Area" localSheetId="7">'A - Sklep_02'!$C$4:$J$76,'A - Sklep_02'!$C$82:$J$102,'A - Sklep_02'!$C$108:$K$176</definedName>
    <definedName name="_xlnm.Print_Titles" localSheetId="7">'A - Sklep_02'!$122:$122</definedName>
    <definedName name="_xlnm._FilterDatabase" localSheetId="8" hidden="1">'05 - Studna Letošůvka - O...'!$C$120:$K$149</definedName>
    <definedName name="_xlnm.Print_Area" localSheetId="8">'05 - Studna Letošůvka - O...'!$C$4:$J$76,'05 - Studna Letošůvka - O...'!$C$82:$J$102,'05 - Studna Letošůvka - O...'!$C$108:$K$149</definedName>
    <definedName name="_xlnm.Print_Titles" localSheetId="8">'05 - Studna Letošůvka - O...'!$120:$120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6"/>
  <c i="9" r="J35"/>
  <c i="1" r="AX106"/>
  <c i="9" r="BI149"/>
  <c r="BH149"/>
  <c r="BG149"/>
  <c r="BF149"/>
  <c r="T149"/>
  <c r="T148"/>
  <c r="R149"/>
  <c r="R148"/>
  <c r="P149"/>
  <c r="P148"/>
  <c r="BI146"/>
  <c r="BH146"/>
  <c r="BG146"/>
  <c r="BF146"/>
  <c r="T146"/>
  <c r="T145"/>
  <c r="T144"/>
  <c r="R146"/>
  <c r="R145"/>
  <c r="R144"/>
  <c r="P146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7"/>
  <c r="F115"/>
  <c r="E113"/>
  <c r="F91"/>
  <c r="F89"/>
  <c r="E87"/>
  <c r="J24"/>
  <c r="E24"/>
  <c r="J118"/>
  <c r="J23"/>
  <c r="J21"/>
  <c r="E21"/>
  <c r="J117"/>
  <c r="J20"/>
  <c r="J18"/>
  <c r="E18"/>
  <c r="F118"/>
  <c r="J17"/>
  <c r="J12"/>
  <c r="J115"/>
  <c r="E7"/>
  <c r="E111"/>
  <c i="8" r="J39"/>
  <c r="J38"/>
  <c i="1" r="AY105"/>
  <c i="8" r="J37"/>
  <c i="1" r="AX105"/>
  <c i="8"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26"/>
  <c r="BH126"/>
  <c r="BG126"/>
  <c r="BF126"/>
  <c r="T126"/>
  <c r="T125"/>
  <c r="R126"/>
  <c r="R125"/>
  <c r="P126"/>
  <c r="P125"/>
  <c r="F119"/>
  <c r="F117"/>
  <c r="E115"/>
  <c r="F93"/>
  <c r="F91"/>
  <c r="E89"/>
  <c r="J26"/>
  <c r="E26"/>
  <c r="J120"/>
  <c r="J25"/>
  <c r="J23"/>
  <c r="E23"/>
  <c r="J119"/>
  <c r="J22"/>
  <c r="J20"/>
  <c r="E20"/>
  <c r="F120"/>
  <c r="J19"/>
  <c r="J14"/>
  <c r="J117"/>
  <c r="E7"/>
  <c r="E111"/>
  <c i="7" r="J39"/>
  <c r="J38"/>
  <c i="1" r="AY103"/>
  <c i="7" r="J37"/>
  <c i="1" r="AX103"/>
  <c i="7"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F119"/>
  <c r="F117"/>
  <c r="E115"/>
  <c r="F93"/>
  <c r="F91"/>
  <c r="E89"/>
  <c r="J26"/>
  <c r="E26"/>
  <c r="J94"/>
  <c r="J25"/>
  <c r="J23"/>
  <c r="E23"/>
  <c r="J93"/>
  <c r="J22"/>
  <c r="J20"/>
  <c r="E20"/>
  <c r="F120"/>
  <c r="J19"/>
  <c r="J14"/>
  <c r="J117"/>
  <c r="E7"/>
  <c r="E111"/>
  <c i="6" r="J39"/>
  <c r="J38"/>
  <c i="1" r="AY101"/>
  <c i="6" r="J37"/>
  <c i="1" r="AX101"/>
  <c i="6"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F119"/>
  <c r="F117"/>
  <c r="E115"/>
  <c r="F93"/>
  <c r="F91"/>
  <c r="E89"/>
  <c r="J26"/>
  <c r="E26"/>
  <c r="J120"/>
  <c r="J25"/>
  <c r="J23"/>
  <c r="E23"/>
  <c r="J119"/>
  <c r="J22"/>
  <c r="J20"/>
  <c r="E20"/>
  <c r="F120"/>
  <c r="J19"/>
  <c r="J14"/>
  <c r="J91"/>
  <c r="E7"/>
  <c r="E111"/>
  <c i="5" r="J39"/>
  <c r="J38"/>
  <c i="1" r="AY100"/>
  <c i="5" r="J37"/>
  <c i="1" r="AX100"/>
  <c i="5"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F119"/>
  <c r="F117"/>
  <c r="E115"/>
  <c r="F93"/>
  <c r="F91"/>
  <c r="E89"/>
  <c r="J26"/>
  <c r="E26"/>
  <c r="J94"/>
  <c r="J25"/>
  <c r="J23"/>
  <c r="E23"/>
  <c r="J119"/>
  <c r="J22"/>
  <c r="J20"/>
  <c r="E20"/>
  <c r="F94"/>
  <c r="J19"/>
  <c r="J14"/>
  <c r="J117"/>
  <c r="E7"/>
  <c r="E85"/>
  <c i="4" r="J39"/>
  <c r="J38"/>
  <c i="1" r="AY99"/>
  <c i="4" r="J37"/>
  <c i="1" r="AX99"/>
  <c i="4"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0"/>
  <c r="BH130"/>
  <c r="BG130"/>
  <c r="BF130"/>
  <c r="T130"/>
  <c r="R130"/>
  <c r="P130"/>
  <c r="BI126"/>
  <c r="BH126"/>
  <c r="BG126"/>
  <c r="BF126"/>
  <c r="T126"/>
  <c r="R126"/>
  <c r="P126"/>
  <c r="F119"/>
  <c r="F117"/>
  <c r="E115"/>
  <c r="F93"/>
  <c r="F91"/>
  <c r="E89"/>
  <c r="J26"/>
  <c r="E26"/>
  <c r="J120"/>
  <c r="J25"/>
  <c r="J23"/>
  <c r="E23"/>
  <c r="J93"/>
  <c r="J22"/>
  <c r="J20"/>
  <c r="E20"/>
  <c r="F120"/>
  <c r="J19"/>
  <c r="J14"/>
  <c r="J91"/>
  <c r="E7"/>
  <c r="E111"/>
  <c i="3" r="J39"/>
  <c r="J38"/>
  <c i="1" r="AY97"/>
  <c i="3" r="J37"/>
  <c i="1" r="AX97"/>
  <c i="3"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F119"/>
  <c r="F117"/>
  <c r="E115"/>
  <c r="F93"/>
  <c r="F91"/>
  <c r="E89"/>
  <c r="J26"/>
  <c r="E26"/>
  <c r="J120"/>
  <c r="J25"/>
  <c r="J23"/>
  <c r="E23"/>
  <c r="J93"/>
  <c r="J22"/>
  <c r="J20"/>
  <c r="E20"/>
  <c r="F120"/>
  <c r="J19"/>
  <c r="J14"/>
  <c r="J117"/>
  <c r="E7"/>
  <c r="E111"/>
  <c i="2" r="J39"/>
  <c r="J38"/>
  <c i="1" r="AY96"/>
  <c i="2" r="J37"/>
  <c i="1" r="AX96"/>
  <c i="2" r="BI169"/>
  <c r="BH169"/>
  <c r="BG169"/>
  <c r="BF169"/>
  <c r="T169"/>
  <c r="T168"/>
  <c r="T167"/>
  <c r="R169"/>
  <c r="R168"/>
  <c r="R167"/>
  <c r="P169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0"/>
  <c r="BH130"/>
  <c r="BG130"/>
  <c r="BF130"/>
  <c r="T130"/>
  <c r="R130"/>
  <c r="P130"/>
  <c r="F123"/>
  <c r="F121"/>
  <c r="E119"/>
  <c r="F93"/>
  <c r="F91"/>
  <c r="E89"/>
  <c r="J26"/>
  <c r="E26"/>
  <c r="J124"/>
  <c r="J25"/>
  <c r="J23"/>
  <c r="E23"/>
  <c r="J93"/>
  <c r="J22"/>
  <c r="J20"/>
  <c r="E20"/>
  <c r="F124"/>
  <c r="J19"/>
  <c r="J14"/>
  <c r="J121"/>
  <c r="E7"/>
  <c r="E85"/>
  <c i="1" r="L90"/>
  <c r="AM90"/>
  <c r="AM89"/>
  <c r="L89"/>
  <c r="AM87"/>
  <c r="L87"/>
  <c r="L85"/>
  <c r="L84"/>
  <c i="9" r="BK149"/>
  <c r="J149"/>
  <c r="BK146"/>
  <c r="J146"/>
  <c r="J140"/>
  <c r="BK137"/>
  <c r="J137"/>
  <c r="J135"/>
  <c r="BK133"/>
  <c r="BK129"/>
  <c r="BK127"/>
  <c r="J126"/>
  <c r="BK125"/>
  <c r="J124"/>
  <c i="8" r="BK173"/>
  <c r="BK171"/>
  <c r="BK168"/>
  <c r="BK164"/>
  <c i="6" r="J127"/>
  <c i="5" r="BK148"/>
  <c r="BK147"/>
  <c r="BK142"/>
  <c r="BK139"/>
  <c r="BK129"/>
  <c i="4" r="J150"/>
  <c r="BK147"/>
  <c r="BK140"/>
  <c r="BK130"/>
  <c i="3" r="J143"/>
  <c r="J138"/>
  <c r="BK135"/>
  <c r="J130"/>
  <c r="J126"/>
  <c i="2" r="J161"/>
  <c r="J160"/>
  <c r="J155"/>
  <c r="BK148"/>
  <c r="BK143"/>
  <c r="J130"/>
  <c i="1" r="AS104"/>
  <c r="AS95"/>
  <c i="9" r="BK142"/>
  <c r="J142"/>
  <c r="BK140"/>
  <c r="BK135"/>
  <c r="J133"/>
  <c r="J129"/>
  <c r="BK126"/>
  <c r="BK124"/>
  <c i="8" r="BK176"/>
  <c r="J168"/>
  <c r="BK167"/>
  <c r="J126"/>
  <c i="7" r="J143"/>
  <c r="BK140"/>
  <c r="BK135"/>
  <c r="J133"/>
  <c r="J130"/>
  <c r="J126"/>
  <c i="6" r="BK126"/>
  <c i="5" r="J147"/>
  <c r="J144"/>
  <c r="J139"/>
  <c r="BK136"/>
  <c r="J132"/>
  <c r="J129"/>
  <c r="BK126"/>
  <c i="4" r="J151"/>
  <c r="J147"/>
  <c r="J142"/>
  <c r="J140"/>
  <c r="J130"/>
  <c r="BK126"/>
  <c i="3" r="BK138"/>
  <c r="J133"/>
  <c i="2" r="J166"/>
  <c r="J165"/>
  <c r="BK162"/>
  <c r="BK157"/>
  <c r="J152"/>
  <c r="J148"/>
  <c r="BK130"/>
  <c i="1" r="AS102"/>
  <c i="9" r="J127"/>
  <c r="J125"/>
  <c i="8" r="J176"/>
  <c r="J173"/>
  <c r="J167"/>
  <c r="J164"/>
  <c i="7" r="J140"/>
  <c r="J138"/>
  <c r="BK133"/>
  <c r="BK130"/>
  <c r="BK126"/>
  <c i="6" r="J129"/>
  <c r="J126"/>
  <c i="5" r="J136"/>
  <c r="J126"/>
  <c i="4" r="BK151"/>
  <c r="BK150"/>
  <c r="J145"/>
  <c r="BK136"/>
  <c i="3" r="BK140"/>
  <c r="BK133"/>
  <c i="2" r="BK169"/>
  <c r="J162"/>
  <c r="BK160"/>
  <c r="BK141"/>
  <c i="1" r="AS98"/>
  <c i="8" r="J171"/>
  <c r="BK126"/>
  <c i="7" r="BK143"/>
  <c r="BK138"/>
  <c r="J135"/>
  <c i="6" r="BK129"/>
  <c r="BK127"/>
  <c i="5" r="J148"/>
  <c r="BK144"/>
  <c r="J142"/>
  <c r="BK132"/>
  <c i="4" r="BK145"/>
  <c r="BK142"/>
  <c r="J136"/>
  <c r="J126"/>
  <c i="3" r="BK143"/>
  <c r="J140"/>
  <c r="J135"/>
  <c r="BK130"/>
  <c r="BK126"/>
  <c i="2" r="J169"/>
  <c r="BK166"/>
  <c r="BK165"/>
  <c r="BK161"/>
  <c r="J157"/>
  <c r="BK155"/>
  <c r="BK152"/>
  <c r="J143"/>
  <c r="J141"/>
  <c l="1" r="BK129"/>
  <c r="T142"/>
  <c r="P164"/>
  <c r="P163"/>
  <c i="3" r="BK129"/>
  <c r="J129"/>
  <c r="J101"/>
  <c i="4" r="R125"/>
  <c r="T135"/>
  <c i="5" r="R125"/>
  <c r="R131"/>
  <c i="6" r="R125"/>
  <c r="R124"/>
  <c r="R123"/>
  <c i="7" r="R129"/>
  <c r="R124"/>
  <c r="R123"/>
  <c i="2" r="P129"/>
  <c r="R142"/>
  <c r="BK164"/>
  <c r="BK163"/>
  <c r="J163"/>
  <c r="J102"/>
  <c i="3" r="T129"/>
  <c r="T124"/>
  <c r="T123"/>
  <c i="4" r="T125"/>
  <c r="T124"/>
  <c r="T123"/>
  <c r="R135"/>
  <c i="5" r="T131"/>
  <c i="6" r="BK125"/>
  <c r="J125"/>
  <c r="J100"/>
  <c i="7" r="BK129"/>
  <c r="J129"/>
  <c r="J101"/>
  <c i="8" r="BK163"/>
  <c r="J163"/>
  <c r="J101"/>
  <c r="P163"/>
  <c r="P124"/>
  <c r="P123"/>
  <c i="1" r="AU105"/>
  <c i="2" r="R129"/>
  <c r="R128"/>
  <c r="BK142"/>
  <c r="J142"/>
  <c r="J101"/>
  <c r="R164"/>
  <c r="R163"/>
  <c i="3" r="P129"/>
  <c r="P124"/>
  <c r="P123"/>
  <c i="1" r="AU97"/>
  <c i="4" r="BK125"/>
  <c r="P135"/>
  <c i="5" r="P125"/>
  <c r="BK131"/>
  <c r="J131"/>
  <c r="J101"/>
  <c i="6" r="T125"/>
  <c r="T124"/>
  <c r="T123"/>
  <c i="7" r="T129"/>
  <c r="T124"/>
  <c r="T123"/>
  <c i="8" r="T163"/>
  <c r="T124"/>
  <c r="T123"/>
  <c i="2" r="T129"/>
  <c r="T128"/>
  <c r="P142"/>
  <c r="T164"/>
  <c r="T163"/>
  <c i="3" r="R129"/>
  <c r="R124"/>
  <c r="R123"/>
  <c i="4" r="P125"/>
  <c r="P124"/>
  <c r="P123"/>
  <c i="1" r="AU99"/>
  <c i="4" r="BK135"/>
  <c r="J135"/>
  <c r="J101"/>
  <c i="5" r="BK125"/>
  <c r="BK124"/>
  <c r="BK123"/>
  <c r="J123"/>
  <c r="J98"/>
  <c r="T125"/>
  <c r="T124"/>
  <c r="T123"/>
  <c r="P131"/>
  <c i="6" r="P125"/>
  <c r="P124"/>
  <c r="P123"/>
  <c i="1" r="AU101"/>
  <c i="7" r="P129"/>
  <c r="P124"/>
  <c r="P123"/>
  <c i="1" r="AU103"/>
  <c i="8" r="R163"/>
  <c r="R124"/>
  <c r="R123"/>
  <c i="9" r="BK123"/>
  <c r="J123"/>
  <c r="J98"/>
  <c r="P123"/>
  <c r="P122"/>
  <c r="P121"/>
  <c i="1" r="AU106"/>
  <c i="9" r="R123"/>
  <c r="R122"/>
  <c r="R121"/>
  <c r="T123"/>
  <c r="T122"/>
  <c r="T121"/>
  <c i="2" r="J91"/>
  <c r="F94"/>
  <c r="J123"/>
  <c r="BE141"/>
  <c r="BE160"/>
  <c i="3" r="J91"/>
  <c r="F94"/>
  <c r="J119"/>
  <c r="BE140"/>
  <c r="BE143"/>
  <c i="4" r="J94"/>
  <c r="J119"/>
  <c r="BE142"/>
  <c r="BE150"/>
  <c i="5" r="J93"/>
  <c r="J120"/>
  <c r="BE132"/>
  <c r="BE136"/>
  <c r="BE139"/>
  <c i="6" r="E85"/>
  <c r="J93"/>
  <c r="J94"/>
  <c r="BE127"/>
  <c i="7" r="E85"/>
  <c r="J91"/>
  <c r="BE130"/>
  <c i="8" r="J94"/>
  <c i="2" r="E115"/>
  <c r="BE148"/>
  <c r="BE162"/>
  <c r="BE165"/>
  <c r="BE166"/>
  <c r="BK168"/>
  <c r="J168"/>
  <c r="J105"/>
  <c i="3" r="E85"/>
  <c r="BE130"/>
  <c r="BE135"/>
  <c r="BE138"/>
  <c r="BK125"/>
  <c r="J125"/>
  <c r="J100"/>
  <c i="4" r="E85"/>
  <c r="F94"/>
  <c r="J117"/>
  <c r="BE126"/>
  <c r="BE130"/>
  <c i="5" r="E111"/>
  <c r="F120"/>
  <c r="BE129"/>
  <c r="BE142"/>
  <c i="6" r="J117"/>
  <c r="BE129"/>
  <c r="BK128"/>
  <c r="J128"/>
  <c r="J101"/>
  <c i="7" r="F94"/>
  <c r="J120"/>
  <c r="BE138"/>
  <c i="8" r="E85"/>
  <c r="J93"/>
  <c i="9" r="J89"/>
  <c r="J91"/>
  <c r="J92"/>
  <c r="BE127"/>
  <c i="2" r="BE130"/>
  <c r="BE143"/>
  <c r="BE152"/>
  <c r="BE161"/>
  <c i="3" r="J94"/>
  <c i="4" r="BE136"/>
  <c r="BE147"/>
  <c i="5" r="BE144"/>
  <c r="BE148"/>
  <c i="6" r="F94"/>
  <c i="7" r="J119"/>
  <c r="BE133"/>
  <c r="BE135"/>
  <c r="BE143"/>
  <c r="BK125"/>
  <c r="J125"/>
  <c r="J100"/>
  <c i="8" r="J91"/>
  <c r="F94"/>
  <c r="BE126"/>
  <c r="BE164"/>
  <c r="BE171"/>
  <c r="BE173"/>
  <c r="BE176"/>
  <c i="9" r="F92"/>
  <c r="BE126"/>
  <c r="BE133"/>
  <c r="BE137"/>
  <c r="BK145"/>
  <c i="2" r="J94"/>
  <c r="BE155"/>
  <c r="BE157"/>
  <c r="BE169"/>
  <c i="3" r="BE126"/>
  <c r="BE133"/>
  <c i="4" r="BE140"/>
  <c r="BE145"/>
  <c r="BE151"/>
  <c i="5" r="J91"/>
  <c r="BE126"/>
  <c r="BE147"/>
  <c i="6" r="BE126"/>
  <c i="7" r="BE126"/>
  <c r="BE140"/>
  <c i="8" r="BE167"/>
  <c r="BE168"/>
  <c r="BK125"/>
  <c r="J125"/>
  <c r="J100"/>
  <c i="9" r="E85"/>
  <c r="BE124"/>
  <c r="BE125"/>
  <c r="BE129"/>
  <c r="BE135"/>
  <c r="BE140"/>
  <c r="BE142"/>
  <c r="BE146"/>
  <c r="BE149"/>
  <c r="BK148"/>
  <c r="J148"/>
  <c r="J101"/>
  <c i="2" r="J36"/>
  <c i="1" r="AW96"/>
  <c i="4" r="F36"/>
  <c i="1" r="BA99"/>
  <c i="6" r="F37"/>
  <c i="1" r="BB101"/>
  <c i="7" r="F39"/>
  <c i="1" r="BD103"/>
  <c r="BD102"/>
  <c i="5" r="J36"/>
  <c i="1" r="AW100"/>
  <c i="8" r="F37"/>
  <c i="1" r="BB105"/>
  <c r="BB104"/>
  <c r="AX104"/>
  <c i="4" r="J36"/>
  <c i="1" r="AW99"/>
  <c i="5" r="F39"/>
  <c i="1" r="BD100"/>
  <c i="8" r="F39"/>
  <c i="1" r="BD105"/>
  <c r="BD104"/>
  <c i="2" r="F39"/>
  <c i="1" r="BD96"/>
  <c i="3" r="F39"/>
  <c i="1" r="BD97"/>
  <c i="6" r="F36"/>
  <c i="1" r="BA101"/>
  <c i="8" r="F38"/>
  <c i="1" r="BC105"/>
  <c r="BC104"/>
  <c r="AY104"/>
  <c i="9" r="F35"/>
  <c i="1" r="BB106"/>
  <c r="AS94"/>
  <c i="5" r="F36"/>
  <c i="1" r="BA100"/>
  <c i="2" r="F37"/>
  <c i="1" r="BB96"/>
  <c i="3" r="F38"/>
  <c i="1" r="BC97"/>
  <c i="6" r="F39"/>
  <c i="1" r="BD101"/>
  <c i="7" r="J36"/>
  <c i="1" r="AW103"/>
  <c i="9" r="F37"/>
  <c i="1" r="BD106"/>
  <c i="6" r="J36"/>
  <c i="1" r="AW101"/>
  <c i="7" r="F36"/>
  <c i="1" r="BA103"/>
  <c r="BA102"/>
  <c r="AW102"/>
  <c i="8" r="J36"/>
  <c i="1" r="AW105"/>
  <c i="2" r="F36"/>
  <c i="1" r="BA96"/>
  <c i="6" r="F38"/>
  <c i="1" r="BC101"/>
  <c i="8" r="F36"/>
  <c i="1" r="BA105"/>
  <c r="BA104"/>
  <c r="AW104"/>
  <c i="9" r="F34"/>
  <c i="1" r="BA106"/>
  <c i="9" r="F36"/>
  <c i="1" r="BC106"/>
  <c i="3" r="F37"/>
  <c i="1" r="BB97"/>
  <c i="4" r="F39"/>
  <c i="1" r="BD99"/>
  <c i="5" r="F38"/>
  <c i="1" r="BC100"/>
  <c i="4" r="F38"/>
  <c i="1" r="BC99"/>
  <c i="2" r="F38"/>
  <c i="1" r="BC96"/>
  <c i="3" r="J36"/>
  <c i="1" r="AW97"/>
  <c i="7" r="F38"/>
  <c i="1" r="BC103"/>
  <c r="BC102"/>
  <c r="AY102"/>
  <c i="3" r="F36"/>
  <c i="1" r="BA97"/>
  <c i="4" r="F37"/>
  <c i="1" r="BB99"/>
  <c i="5" r="F37"/>
  <c i="1" r="BB100"/>
  <c i="7" r="F37"/>
  <c i="1" r="BB103"/>
  <c r="BB102"/>
  <c r="AX102"/>
  <c i="9" r="J34"/>
  <c i="1" r="AW106"/>
  <c r="AU104"/>
  <c r="AU102"/>
  <c i="9" l="1" r="BK144"/>
  <c r="J144"/>
  <c r="J99"/>
  <c i="2" r="T127"/>
  <c r="P128"/>
  <c r="P127"/>
  <c i="1" r="AU96"/>
  <c i="5" r="P124"/>
  <c r="P123"/>
  <c i="1" r="AU100"/>
  <c i="4" r="BK124"/>
  <c r="J124"/>
  <c r="J99"/>
  <c r="R124"/>
  <c r="R123"/>
  <c i="2" r="BK128"/>
  <c r="J128"/>
  <c r="J99"/>
  <c r="R127"/>
  <c i="5" r="R124"/>
  <c r="R123"/>
  <c i="2" r="J129"/>
  <c r="J100"/>
  <c r="BK167"/>
  <c r="J167"/>
  <c r="J104"/>
  <c i="3" r="BK124"/>
  <c r="J124"/>
  <c r="J99"/>
  <c i="5" r="J124"/>
  <c r="J99"/>
  <c i="2" r="J164"/>
  <c r="J103"/>
  <c i="5" r="J125"/>
  <c r="J100"/>
  <c i="6" r="BK124"/>
  <c r="J124"/>
  <c r="J99"/>
  <c i="7" r="BK124"/>
  <c r="J124"/>
  <c r="J99"/>
  <c i="4" r="J125"/>
  <c r="J100"/>
  <c i="8" r="BK124"/>
  <c r="J124"/>
  <c r="J99"/>
  <c i="9" r="J145"/>
  <c r="J100"/>
  <c r="BK122"/>
  <c r="J122"/>
  <c r="J97"/>
  <c i="1" r="AU95"/>
  <c r="BA95"/>
  <c i="6" r="J35"/>
  <c i="1" r="AV101"/>
  <c r="AT101"/>
  <c r="BC95"/>
  <c r="AY95"/>
  <c r="BD98"/>
  <c i="3" r="J35"/>
  <c i="1" r="AV97"/>
  <c r="AT97"/>
  <c i="4" r="F35"/>
  <c i="1" r="AZ99"/>
  <c i="8" r="J35"/>
  <c i="1" r="AV105"/>
  <c r="AT105"/>
  <c i="6" r="F35"/>
  <c i="1" r="AZ101"/>
  <c r="BD95"/>
  <c r="BD94"/>
  <c r="W33"/>
  <c r="BB98"/>
  <c r="AX98"/>
  <c i="5" r="J35"/>
  <c i="1" r="AV100"/>
  <c r="AT100"/>
  <c i="8" r="F35"/>
  <c i="1" r="AZ105"/>
  <c r="AZ104"/>
  <c r="AV104"/>
  <c r="AT104"/>
  <c i="9" r="J33"/>
  <c i="1" r="AV106"/>
  <c r="AT106"/>
  <c i="5" r="J32"/>
  <c i="1" r="AG100"/>
  <c r="AN100"/>
  <c r="BA98"/>
  <c r="AW98"/>
  <c r="AU98"/>
  <c i="3" r="F35"/>
  <c i="1" r="AZ97"/>
  <c i="2" r="J35"/>
  <c i="1" r="AV96"/>
  <c r="AT96"/>
  <c i="7" r="J35"/>
  <c i="1" r="AV103"/>
  <c r="AT103"/>
  <c r="BB95"/>
  <c r="BB94"/>
  <c r="W31"/>
  <c r="BC98"/>
  <c r="AY98"/>
  <c i="5" r="F35"/>
  <c i="1" r="AZ100"/>
  <c i="4" r="J35"/>
  <c i="1" r="AV99"/>
  <c r="AT99"/>
  <c i="7" r="F35"/>
  <c i="1" r="AZ103"/>
  <c r="AZ102"/>
  <c r="AV102"/>
  <c r="AT102"/>
  <c i="9" r="F33"/>
  <c i="1" r="AZ106"/>
  <c i="2" r="F35"/>
  <c i="1" r="AZ96"/>
  <c i="5" l="1" r="J41"/>
  <c i="2" r="BK127"/>
  <c r="J127"/>
  <c i="3" r="BK123"/>
  <c r="J123"/>
  <c r="J98"/>
  <c i="7" r="BK123"/>
  <c r="J123"/>
  <c r="J98"/>
  <c i="4" r="BK123"/>
  <c r="J123"/>
  <c r="J98"/>
  <c i="6" r="BK123"/>
  <c r="J123"/>
  <c i="8" r="BK123"/>
  <c r="J123"/>
  <c r="J98"/>
  <c i="9" r="BK121"/>
  <c r="J121"/>
  <c r="J96"/>
  <c i="1" r="AU94"/>
  <c r="BA94"/>
  <c r="AW94"/>
  <c r="AK30"/>
  <c r="AZ98"/>
  <c r="AV98"/>
  <c r="AT98"/>
  <c r="AZ95"/>
  <c r="AV95"/>
  <c i="2" r="J32"/>
  <c i="1" r="AG96"/>
  <c r="AN96"/>
  <c r="AX95"/>
  <c r="AX94"/>
  <c r="BC94"/>
  <c r="W32"/>
  <c r="AW95"/>
  <c i="6" r="J32"/>
  <c i="1" r="AG101"/>
  <c r="AN101"/>
  <c i="6" l="1" r="J98"/>
  <c i="2" r="J98"/>
  <c r="J41"/>
  <c i="6" r="J41"/>
  <c i="1" r="AY94"/>
  <c i="4" r="J32"/>
  <c i="1" r="AG99"/>
  <c r="AN99"/>
  <c i="7" r="J32"/>
  <c i="1" r="AG103"/>
  <c r="AG102"/>
  <c r="AN102"/>
  <c i="3" r="J32"/>
  <c i="1" r="AG97"/>
  <c r="AN97"/>
  <c r="AZ94"/>
  <c r="W29"/>
  <c r="W30"/>
  <c r="AT95"/>
  <c i="8" r="J32"/>
  <c i="1" r="AG105"/>
  <c r="AN105"/>
  <c i="9" r="J30"/>
  <c i="1" r="AG106"/>
  <c r="AN106"/>
  <c l="1" r="AN103"/>
  <c i="4" r="J41"/>
  <c i="9" r="J39"/>
  <c i="3" r="J41"/>
  <c i="8" r="J41"/>
  <c i="7" r="J41"/>
  <c i="1" r="AG98"/>
  <c r="AN98"/>
  <c r="AV94"/>
  <c r="AK29"/>
  <c r="AG95"/>
  <c r="AG104"/>
  <c r="AN104"/>
  <c l="1" r="AN95"/>
  <c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<sst xmlns="http://schemas.openxmlformats.org/spreadsheetml/2006/main">
  <si>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</si>
  <si>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</si>
  <si>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</si>
  <si>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</si>
  <si>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</si>
  <si>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{4e03d568-9be7-4bd8-b5c7-5ea71af1b901}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</si>
  <si>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</si>
  <si>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</si>
  <si>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</si>
  <si>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</si>
  <si>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</si>
  <si>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</si>
  <si>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</si>
  <si>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</si>
  <si>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202005-001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</si>
  <si>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</si>
  <si>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</si>
  <si>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Úklid sklepů a půdních prostor</t>
  </si>
  <si>
    <t>KSO:</t>
  </si>
  <si>
    <t>CC-CZ:</t>
  </si>
  <si>
    <t>Místo:</t>
  </si>
  <si>
    <t xml:space="preserve"> </t>
  </si>
  <si>
    <t>Datum:</t>
  </si>
  <si>
    <t>30. 4. 2020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</si>
  <si>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</si>
  <si>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</si>
  <si>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</si>
  <si>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</si>
  <si>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</si>
  <si>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</si>
  <si>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</si>
  <si>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</si>
  <si>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</si>
  <si>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</si>
  <si>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</si>
  <si>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</si>
  <si>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</si>
  <si>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</si>
  <si>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</si>
  <si>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</si>
  <si>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</si>
  <si>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</si>
  <si>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</si>
  <si>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</si>
  <si>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</si>
  <si>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</si>
  <si>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</si>
  <si>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</si>
  <si>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</si>
  <si>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</si>
  <si>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</si>
  <si>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</si>
  <si>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</si>
  <si>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</si>
  <si>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</si>
  <si>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</si>
  <si>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</si>
  <si>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</si>
  <si>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</si>
  <si>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</si>
  <si>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</si>
  <si>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</si>
  <si>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</si>
  <si>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</si>
  <si>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</si>
  <si>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</si>
  <si>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</si>
  <si>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</si>
  <si>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</si>
  <si>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</si>
  <si>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</si>
  <si>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</si>
  <si>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</si>
  <si>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</si>
  <si>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</si>
  <si>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</si>
  <si>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</si>
  <si>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</si>
  <si>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</si>
  <si>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</si>
  <si>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</si>
  <si>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Nová Cerekev - Výpravní budova</t>
  </si>
  <si>
    <t>STA</t>
  </si>
  <si>
    <t>1</t>
  </si>
  <si>
    <t>{485cad92-67e7-4a84-a35f-e9ecc2679fbd}</t>
  </si>
  <si>
    <t>2</t>
  </si>
  <si>
    <t>/</t>
  </si>
  <si>
    <t>A</t>
  </si>
  <si>
    <t>Sklep</t>
  </si>
  <si>
    <t>Soupis</t>
  </si>
  <si>
    <t>{c91f2f36-1dd7-408f-9d60-5d10e0652b6c}</t>
  </si>
  <si>
    <t>B</t>
  </si>
  <si>
    <t>Půda</t>
  </si>
  <si>
    <t>{31243506-2e9c-4d57-9ea6-fa56f55f6251}</t>
  </si>
  <si>
    <t>02</t>
  </si>
  <si>
    <t>Jihlava - Výpravní budova</t>
  </si>
  <si>
    <t>{56197efe-7242-4ff1-b34e-161223bf6685}</t>
  </si>
  <si>
    <t>{05edbb9d-0faf-46c0-aa11-a5e2d75d8f83}</t>
  </si>
  <si>
    <t>{b524204a-e265-4553-aeb5-4a34807cff15}</t>
  </si>
  <si>
    <t>VON</t>
  </si>
  <si>
    <t>Vedlejší a ostatní náklady</t>
  </si>
  <si>
    <t>{fecf7aa7-a4cf-47bf-8386-40eeeb78063d}</t>
  </si>
  <si>
    <t>03</t>
  </si>
  <si>
    <t>Světlá nad Sázavou - Výpravní budova</t>
  </si>
  <si>
    <t>{e48112f8-6149-437c-a1c5-bb61adc01081}</t>
  </si>
  <si>
    <t>{f489b236-29c7-4076-b7f2-dcdea039f10a}</t>
  </si>
  <si>
    <t>04</t>
  </si>
  <si>
    <t>Havlíčkův Brod - Výpravní budova</t>
  </si>
  <si>
    <t>{f703e315-1f8d-4402-a3a5-0d7342b36c33}</t>
  </si>
  <si>
    <t>{048594f7-119c-424e-a00e-6e7678c57498}</t>
  </si>
  <si>
    <t>05</t>
  </si>
  <si>
    <t>Studna Letošůvka - Odstranění suti</t>
  </si>
  <si>
    <t>{eba2acae-8c3e-4a01-819b-e7cd86bc3fbc}</t>
  </si>
  <si>
    <t>KRYCÍ LIST SOUPISU PRACÍ</t>
  </si>
  <si>
    <t>Objekt:</t>
  </si>
  <si>
    <t>01 - Nová Cerekev - Výpravní budova</t>
  </si>
  <si>
    <t>Soupis:</t>
  </si>
  <si>
    <t>A - Sklep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</si>
  <si>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</si>
  <si>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</si>
  <si>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</si>
  <si>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</si>
  <si>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</si>
  <si>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</si>
  <si>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</si>
  <si>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</si>
  <si>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</si>
  <si>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</si>
  <si>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>VRN - Vedlejší rozpočtové náklady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</si>
  <si>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</si>
  <si>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</si>
  <si>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</si>
  <si>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</si>
  <si>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</si>
  <si>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</si>
  <si>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</si>
  <si>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</si>
  <si>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</si>
  <si>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</si>
  <si>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</si>
  <si>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</si>
  <si>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</si>
  <si>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</si>
  <si>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</si>
  <si>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</si>
  <si>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</si>
  <si>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</si>
  <si>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</si>
  <si>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</si>
  <si>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</si>
  <si>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</t>
  </si>
  <si>
    <t>m2</t>
  </si>
  <si>
    <t>CS ÚRS 2020 01</t>
  </si>
  <si>
    <t>4</t>
  </si>
  <si>
    <t>-1651289394</t>
  </si>
  <si>
    <t>VV</t>
  </si>
  <si>
    <t>(1,150+3,80)*1,0 "Schodiště</t>
  </si>
  <si>
    <t>3,45*1,0</t>
  </si>
  <si>
    <t>2,55*0,7 + 0,55*0,9</t>
  </si>
  <si>
    <t>1,15*(2,7+3,9+4,2)</t>
  </si>
  <si>
    <t>3,9 * 2,8</t>
  </si>
  <si>
    <t>4,2 * 2,6</t>
  </si>
  <si>
    <t>2,1*2,6</t>
  </si>
  <si>
    <t>3,9*4,8</t>
  </si>
  <si>
    <t>6,8 * 4,35</t>
  </si>
  <si>
    <t>Součet</t>
  </si>
  <si>
    <t>978021191</t>
  </si>
  <si>
    <t>Otlučení cementových vnitřních ploch stěn, v rozsahu do 100 %</t>
  </si>
  <si>
    <t>-1109116673</t>
  </si>
  <si>
    <t>997</t>
  </si>
  <si>
    <t>Přesun sutě</t>
  </si>
  <si>
    <t>3</t>
  </si>
  <si>
    <t>997013212</t>
  </si>
  <si>
    <t>Vnitrostaveništní doprava suti a vybouraných hmot vodorovně do 50 m svisle ručně (nošením po schodech) pro budovy a haly výšky přes 6 do 9 m</t>
  </si>
  <si>
    <t>t</t>
  </si>
  <si>
    <t>1037823632</t>
  </si>
  <si>
    <t>98,7 * 0,05 "nepořádek ve sklepě</t>
  </si>
  <si>
    <t>0,929 "Výdřeva</t>
  </si>
  <si>
    <t>13,65 "Omítka</t>
  </si>
  <si>
    <t>99724R1</t>
  </si>
  <si>
    <t>Nakládání nebo překládání vynášeného materiálu</t>
  </si>
  <si>
    <t>-161257919</t>
  </si>
  <si>
    <t>5</t>
  </si>
  <si>
    <t>997013219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</si>
  <si>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</si>
  <si>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-2025539738</t>
  </si>
  <si>
    <t>19,514</t>
  </si>
  <si>
    <t>19,514*3 'Přepočtené koeficientem množství</t>
  </si>
  <si>
    <t>6</t>
  </si>
  <si>
    <t>997013501</t>
  </si>
  <si>
    <t>Odvoz suti a vybouraných hmot na skládku nebo meziskládku se složením, na vzdálenost do 1 km</t>
  </si>
  <si>
    <t>-518129289</t>
  </si>
  <si>
    <t>7</t>
  </si>
  <si>
    <t>997013509</t>
  </si>
  <si>
    <t>Odvoz suti a vybouraných hmot na skládku nebo meziskládku se složením, na vzdálenost Příplatek k ceně za každý další i započatý 1 km přes 1 km</t>
  </si>
  <si>
    <t>-1899984949</t>
  </si>
  <si>
    <t>19,514*29 'Přepočtené koeficientem množství</t>
  </si>
  <si>
    <t>8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</si>
  <si>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</si>
  <si>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</si>
  <si>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1261018519</t>
  </si>
  <si>
    <t>997013631</t>
  </si>
  <si>
    <t>Poplatek za uložení stavebního odpadu na skládce (skládkovné) směsného stavebního a demoličního zatříděného do Katalogu odpadů pod kódem 17 09 04</t>
  </si>
  <si>
    <t>-757704675</t>
  </si>
  <si>
    <t>10</t>
  </si>
  <si>
    <t>997013811</t>
  </si>
  <si>
    <t>Poplatek za uložení stavebního odpadu na skládce (skládkovné) dřevěného zatříděného do Katalogu odpadů pod kódem 17 02 01</t>
  </si>
  <si>
    <t>1454417704</t>
  </si>
  <si>
    <t>PSV</t>
  </si>
  <si>
    <t>Práce a dodávky PSV</t>
  </si>
  <si>
    <t>762</t>
  </si>
  <si>
    <t>Konstrukce tesařské</t>
  </si>
  <si>
    <t>11</t>
  </si>
  <si>
    <t>762132811</t>
  </si>
  <si>
    <t xml:space="preserve">Demontáž bednění svislých stěn a nadstřešních stěn  z jednostranně hoblovaných prken</t>
  </si>
  <si>
    <t>16</t>
  </si>
  <si>
    <t>-758028972</t>
  </si>
  <si>
    <t>12</t>
  </si>
  <si>
    <t>766111820</t>
  </si>
  <si>
    <t xml:space="preserve">Demontáž dřevěných stěn  plných</t>
  </si>
  <si>
    <t>-1994668770</t>
  </si>
  <si>
    <t>VRN</t>
  </si>
  <si>
    <t>Vedlejší rozpočtové náklady</t>
  </si>
  <si>
    <t>VRN8</t>
  </si>
  <si>
    <t>Přesun stavebních kapacit</t>
  </si>
  <si>
    <t>13</t>
  </si>
  <si>
    <t>081002000</t>
  </si>
  <si>
    <t>Doprava zaměstnanců</t>
  </si>
  <si>
    <t>soub</t>
  </si>
  <si>
    <t>1024</t>
  </si>
  <si>
    <t>-664295497</t>
  </si>
  <si>
    <t>B - Půda</t>
  </si>
  <si>
    <t>-227360296</t>
  </si>
  <si>
    <t>11,0 * 6,5</t>
  </si>
  <si>
    <t>316067329</t>
  </si>
  <si>
    <t>11,0 * 6,5 * 0,05</t>
  </si>
  <si>
    <t>-793813217</t>
  </si>
  <si>
    <t>3,575</t>
  </si>
  <si>
    <t>-1865829530</t>
  </si>
  <si>
    <t>3,575*3 'Přepočtené koeficientem množství</t>
  </si>
  <si>
    <t>815004140</t>
  </si>
  <si>
    <t>1307235637</t>
  </si>
  <si>
    <t>3,575*29 'Přepočtené koeficientem množství</t>
  </si>
  <si>
    <t>1684701305</t>
  </si>
  <si>
    <t>02 - Jihlava - Výpravní budova</t>
  </si>
  <si>
    <t>1318243431</t>
  </si>
  <si>
    <t>20,12+32,38+8,23+32,74+18,33+8,5+8,11+4,19+8,85+3,62+3,22+8,5+17,11+14,51+5,0+5,37+11,9+18,33+8,5+6,89</t>
  </si>
  <si>
    <t>4,19+11,34+24,23+6,38+6,12+11,20+17,11+3,32+8,50+4,89+5,54+12,66+4,16+12,07+10,46+12,15+7,83+6,67+12,59+17,46</t>
  </si>
  <si>
    <t>-547985893</t>
  </si>
  <si>
    <t>Obvodové zdivo</t>
  </si>
  <si>
    <t>(2,8+2,93+7,2+2,7+2,65+3,6+6,5+3,29+0,5+1,93+1,5+5,2+3,6+5,6+3,845+3,2)*2,5</t>
  </si>
  <si>
    <t>(4,41+2,87+3,44+2,73+2,83+2,9+3,845+2,5+2,7+2,1+2,0+1,29+2,7+2,55+2,7+3,45+1,5+1,76+2,35+3,44)*2,5</t>
  </si>
  <si>
    <t>1429398135</t>
  </si>
  <si>
    <t>443,27*0,05 "nepořádek ve sklepě</t>
  </si>
  <si>
    <t>25,278 "Omítka</t>
  </si>
  <si>
    <t>-1833634442</t>
  </si>
  <si>
    <t>-1543619352</t>
  </si>
  <si>
    <t>47,442</t>
  </si>
  <si>
    <t>47,442*10 'Přepočtené koeficientem množství</t>
  </si>
  <si>
    <t>-361560404</t>
  </si>
  <si>
    <t>-1752820876</t>
  </si>
  <si>
    <t>47,420</t>
  </si>
  <si>
    <t>47,42*29 'Přepočtené koeficientem množství</t>
  </si>
  <si>
    <t>1630508256</t>
  </si>
  <si>
    <t>-1910610950</t>
  </si>
  <si>
    <t>1692592931</t>
  </si>
  <si>
    <t>60,0 * 10,0</t>
  </si>
  <si>
    <t>-2068688047</t>
  </si>
  <si>
    <t>2*(60,0 + 10,0) * 1,0 "otlučení omítky pod pozednicí</t>
  </si>
  <si>
    <t>997013214</t>
  </si>
  <si>
    <t xml:space="preserve">Vnitrostaveništní doprava suti a vybouraných hmot  vodorovně do 50 m svisle ručně pro budovy a haly výšky přes 12 do 15 m</t>
  </si>
  <si>
    <t>-459913632</t>
  </si>
  <si>
    <t>600 * 0,035 "nepořádek na půdě</t>
  </si>
  <si>
    <t>12,74 "Omítka</t>
  </si>
  <si>
    <t>1639066292</t>
  </si>
  <si>
    <t>600 * 0,035 "nepořádek ve sklepě</t>
  </si>
  <si>
    <t>-1629543818</t>
  </si>
  <si>
    <t>33,74</t>
  </si>
  <si>
    <t>33,74*5 'Přepočtené koeficientem množství</t>
  </si>
  <si>
    <t>143098213</t>
  </si>
  <si>
    <t>-668367353</t>
  </si>
  <si>
    <t>33,74*19 'Přepočtené koeficientem množství</t>
  </si>
  <si>
    <t>-1621428784</t>
  </si>
  <si>
    <t>-337152827</t>
  </si>
  <si>
    <t>VON - Vedlejší a ostatní náklady</t>
  </si>
  <si>
    <t xml:space="preserve">    VRN3 - Zařízení staveniště</t>
  </si>
  <si>
    <t>VRN3</t>
  </si>
  <si>
    <t>Zařízení staveniště</t>
  </si>
  <si>
    <t>030001000</t>
  </si>
  <si>
    <t>…</t>
  </si>
  <si>
    <t>-1964776891</t>
  </si>
  <si>
    <t>035103001</t>
  </si>
  <si>
    <t>Pronájem ploch</t>
  </si>
  <si>
    <t>646530133</t>
  </si>
  <si>
    <t>081103000</t>
  </si>
  <si>
    <t>Denní doprava pracovníků na pracoviště</t>
  </si>
  <si>
    <t>-2130701797</t>
  </si>
  <si>
    <t>03 - Světlá nad Sázavou - Výpravní budova</t>
  </si>
  <si>
    <t>-381503132</t>
  </si>
  <si>
    <t>34,0 * 10</t>
  </si>
  <si>
    <t>-1443020844</t>
  </si>
  <si>
    <t>34,0 * 10 * 0,04</t>
  </si>
  <si>
    <t>-1029976607</t>
  </si>
  <si>
    <t>13,6</t>
  </si>
  <si>
    <t>-1170688617</t>
  </si>
  <si>
    <t>13,6*3 'Přepočtené koeficientem množství</t>
  </si>
  <si>
    <t>-554264309</t>
  </si>
  <si>
    <t>-266607346</t>
  </si>
  <si>
    <t>13,6*29 'Přepočtené koeficientem množství</t>
  </si>
  <si>
    <t>1524123497</t>
  </si>
  <si>
    <t>04 - Havlíčkův Brod - Výpravní budova</t>
  </si>
  <si>
    <t>-1707961524</t>
  </si>
  <si>
    <t>"1S02" 298,5</t>
  </si>
  <si>
    <t>"1S03" 33,0</t>
  </si>
  <si>
    <t>"1S04" 16,8</t>
  </si>
  <si>
    <t>"1S05A" 21,9</t>
  </si>
  <si>
    <t>"1S07" 12,9</t>
  </si>
  <si>
    <t>"1S08" 11,3</t>
  </si>
  <si>
    <t>"1S13" 46,1</t>
  </si>
  <si>
    <t>"1S26" 13,8</t>
  </si>
  <si>
    <t>"1S27" 13,0</t>
  </si>
  <si>
    <t>"1S34" 40,9</t>
  </si>
  <si>
    <t>"1S36" 13,0</t>
  </si>
  <si>
    <t>"1S37" 10,0</t>
  </si>
  <si>
    <t>"1S38" 33,3</t>
  </si>
  <si>
    <t>"1S41" 14,0</t>
  </si>
  <si>
    <t>"1S42, 1S43, 1S44, 1S45, 1S46" 32,4</t>
  </si>
  <si>
    <t>"1S47" 15,9</t>
  </si>
  <si>
    <t>"1S48" 9,0</t>
  </si>
  <si>
    <t>"1S53" 17,9</t>
  </si>
  <si>
    <t>"1S54" 8,5</t>
  </si>
  <si>
    <t>"1S56" 4,41</t>
  </si>
  <si>
    <t>"1S57A" 11,1</t>
  </si>
  <si>
    <t>"1S57" 23,4</t>
  </si>
  <si>
    <t>"1S58" 16,5</t>
  </si>
  <si>
    <t>"1S61" 6,9</t>
  </si>
  <si>
    <t>"1S63" 9,9</t>
  </si>
  <si>
    <t>"1S67" 3,0</t>
  </si>
  <si>
    <t>"1S69" 19,2</t>
  </si>
  <si>
    <t>"1S71" 10,5</t>
  </si>
  <si>
    <t>"1S77" 16,9</t>
  </si>
  <si>
    <t>"1S78" 70,1</t>
  </si>
  <si>
    <t>"1S79" 16,2</t>
  </si>
  <si>
    <t>"1S80" 10,8</t>
  </si>
  <si>
    <t>"1S81, 1S82" 30,6</t>
  </si>
  <si>
    <t>"1S83" 53,7</t>
  </si>
  <si>
    <t>"1S85" 21,3</t>
  </si>
  <si>
    <t>-1128105349</t>
  </si>
  <si>
    <t>986,71 * 0,025 "nepořádek na půdě</t>
  </si>
  <si>
    <t>336843102</t>
  </si>
  <si>
    <t>-1971718580</t>
  </si>
  <si>
    <t>24,668</t>
  </si>
  <si>
    <t>24,668*10 'Přepočtené koeficientem množství</t>
  </si>
  <si>
    <t>-591067798</t>
  </si>
  <si>
    <t>-223517658</t>
  </si>
  <si>
    <t>24,68</t>
  </si>
  <si>
    <t>24,68*19 'Přepočtené koeficientem množství</t>
  </si>
  <si>
    <t>1453114641</t>
  </si>
  <si>
    <t>05 - Studna Letošůvka - Odstranění suti</t>
  </si>
  <si>
    <t xml:space="preserve">    VRN7 - Provozní vlivy</t>
  </si>
  <si>
    <t>997013211</t>
  </si>
  <si>
    <t>Vnitrostaveništní doprava suti a vybouraných hmot pro budovy v do 6 m ručně</t>
  </si>
  <si>
    <t>1179432950</t>
  </si>
  <si>
    <t>997241611</t>
  </si>
  <si>
    <t>Nakládání nebo překládání vybouraných hmot</t>
  </si>
  <si>
    <t>-1651628112</t>
  </si>
  <si>
    <t>Odvoz suti a vybouraných hmot na skládku nebo meziskládku do 1 km se složením</t>
  </si>
  <si>
    <t>-1154982728</t>
  </si>
  <si>
    <t>Příplatek k odvozu suti a vybouraných hmot na skládku ZKD 1 km přes 1 km</t>
  </si>
  <si>
    <t>517332739</t>
  </si>
  <si>
    <t>22,271*14</t>
  </si>
  <si>
    <t>Poplatek za uložení na skládce (skládkovné) stavebního odpadu ze směsí nebo oddělených frakcí betonu, cihel a keramických výrobků kód odpadu 17 01 07</t>
  </si>
  <si>
    <t>1769284883</t>
  </si>
  <si>
    <t xml:space="preserve">"cihly"   10,798+1,717</t>
  </si>
  <si>
    <t xml:space="preserve">"střešní tašky"    5,374+0,347</t>
  </si>
  <si>
    <t>Poplatek za uložení na skládce (skládkovné) stavebního odpadu dřevěného kód odpadu 17 02 01</t>
  </si>
  <si>
    <t>2038229700</t>
  </si>
  <si>
    <t>1,684+0,886+0,6+0,755</t>
  </si>
  <si>
    <t>997221121</t>
  </si>
  <si>
    <t>Vodorovná doprava suti z kusových materiálů nošením do 50 m</t>
  </si>
  <si>
    <t>1482526143</t>
  </si>
  <si>
    <t xml:space="preserve">"všechna suť - přenesení přes dráhu"   22,271</t>
  </si>
  <si>
    <t>997221129</t>
  </si>
  <si>
    <t>Příplatek ZKD 10 m u vodorovné dopravy suti z kusových materiálů nošením</t>
  </si>
  <si>
    <t>-1341855452</t>
  </si>
  <si>
    <t>"jen kusový materiál - dřevo - celá doprava suti vodárny do kontejneru"</t>
  </si>
  <si>
    <t>(1,684+0,886+0,6+0,755+0,11)*65</t>
  </si>
  <si>
    <t>997221151</t>
  </si>
  <si>
    <t>Vodorovná doprava suti z kusových materiálů stavebním kolečkem do 50 m</t>
  </si>
  <si>
    <t>1681582887</t>
  </si>
  <si>
    <t xml:space="preserve">"cihly + střešní tašky"   (10,798+1,717) + (5,374+0,347)</t>
  </si>
  <si>
    <t>997221159</t>
  </si>
  <si>
    <t>Příplatek ZKD 10 m u vodorovné dopravy suti z kusových materiálů stavebním kolečkem</t>
  </si>
  <si>
    <t>-987568877</t>
  </si>
  <si>
    <t>"doprava suti cca 750 m" 18,236*65</t>
  </si>
  <si>
    <t>VRN7</t>
  </si>
  <si>
    <t>Provozní vlivy</t>
  </si>
  <si>
    <t>070001000</t>
  </si>
  <si>
    <t>kpl</t>
  </si>
  <si>
    <t>CS ÚRS 2019 01</t>
  </si>
  <si>
    <t>-1874415077</t>
  </si>
  <si>
    <t xml:space="preserve">"bezpečnostní hlídka po celou dobu likvidace suti - přechod přes železniční trať"   1</t>
  </si>
  <si>
    <t>1903102879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</si>
</sst>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202005-001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Úklid sklepů a půdních prostor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30. 4. 2020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ROUND(AG95+AG98+AG102+AG104+AG106,2)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ROUND(AS95+AS98+AS102+AS104+AS106,2)</f>
        <v>0</v>
      </c>
      <c r="AT94" s="114">
        <f>ROUND(SUM(AV94:AW94),2)</f>
        <v>0</v>
      </c>
      <c r="AU94" s="115">
        <f>ROUND(AU95+AU98+AU102+AU104+AU106,5)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ROUND(AZ95+AZ98+AZ102+AZ104+AZ106,2)</f>
        <v>0</v>
      </c>
      <c r="BA94" s="114">
        <f>ROUND(BA95+BA98+BA102+BA104+BA106,2)</f>
        <v>0</v>
      </c>
      <c r="BB94" s="114">
        <f>ROUND(BB95+BB98+BB102+BB104+BB106,2)</f>
        <v>0</v>
      </c>
      <c r="BC94" s="114">
        <f>ROUND(BC95+BC98+BC102+BC104+BC106,2)</f>
        <v>0</v>
      </c>
      <c r="BD94" s="116">
        <f>ROUND(BD95+BD98+BD102+BD104+BD106,2)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Sklep'!J32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Sklep'!P127</f>
        <v>0</v>
      </c>
      <c r="AV96" s="138">
        <f>'A - Sklep'!J35</f>
        <v>0</v>
      </c>
      <c r="AW96" s="138">
        <f>'A - Sklep'!J36</f>
        <v>0</v>
      </c>
      <c r="AX96" s="138">
        <f>'A - Sklep'!J37</f>
        <v>0</v>
      </c>
      <c r="AY96" s="138">
        <f>'A - Sklep'!J38</f>
        <v>0</v>
      </c>
      <c r="AZ96" s="138">
        <f>'A - Sklep'!F35</f>
        <v>0</v>
      </c>
      <c r="BA96" s="138">
        <f>'A - Sklep'!F36</f>
        <v>0</v>
      </c>
      <c r="BB96" s="138">
        <f>'A - Sklep'!F37</f>
        <v>0</v>
      </c>
      <c r="BC96" s="138">
        <f>'A - Sklep'!F38</f>
        <v>0</v>
      </c>
      <c r="BD96" s="140">
        <f>'A - Sklep'!F39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Půda'!J32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Půda'!P123</f>
        <v>0</v>
      </c>
      <c r="AV97" s="138">
        <f>'B - Půda'!J35</f>
        <v>0</v>
      </c>
      <c r="AW97" s="138">
        <f>'B - Půda'!J36</f>
        <v>0</v>
      </c>
      <c r="AX97" s="138">
        <f>'B - Půda'!J37</f>
        <v>0</v>
      </c>
      <c r="AY97" s="138">
        <f>'B - Půda'!J38</f>
        <v>0</v>
      </c>
      <c r="AZ97" s="138">
        <f>'B - Půda'!F35</f>
        <v>0</v>
      </c>
      <c r="BA97" s="138">
        <f>'B - Půda'!F36</f>
        <v>0</v>
      </c>
      <c r="BB97" s="138">
        <f>'B - Půda'!F37</f>
        <v>0</v>
      </c>
      <c r="BC97" s="138">
        <f>'B - Půda'!F38</f>
        <v>0</v>
      </c>
      <c r="BD97" s="140">
        <f>'B - Půda'!F39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7"/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ROUND(SUM(AG99:AG101),2)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27">
        <f>ROUND(SUM(AS99:AS101),2)</f>
        <v>0</v>
      </c>
      <c r="AT98" s="128">
        <f>ROUND(SUM(AV98:AW98),2)</f>
        <v>0</v>
      </c>
      <c r="AU98" s="129">
        <f>ROUND(SUM(AU99:AU101),5)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ROUND(SUM(AZ99:AZ101),2)</f>
        <v>0</v>
      </c>
      <c r="BA98" s="128">
        <f>ROUND(SUM(BA99:BA101),2)</f>
        <v>0</v>
      </c>
      <c r="BB98" s="128">
        <f>ROUND(SUM(BB99:BB101),2)</f>
        <v>0</v>
      </c>
      <c r="BC98" s="128">
        <f>ROUND(SUM(BC99:BC101),2)</f>
        <v>0</v>
      </c>
      <c r="BD98" s="130">
        <f>ROUND(SUM(BD99:BD101),2)</f>
        <v>0</v>
      </c>
      <c r="BE98" s="7"/>
      <c r="BS98" s="131" t="s">
        <v>75</v>
      </c>
      <c r="BT98" s="131" t="s">
        <v>83</v>
      </c>
      <c r="BU98" s="131" t="s">
        <v>77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4" customFormat="1" ht="16.5" customHeight="1">
      <c r="A99" s="132" t="s">
        <v>86</v>
      </c>
      <c r="B99" s="70"/>
      <c r="C99" s="133"/>
      <c r="D99" s="133"/>
      <c r="E99" s="134" t="s">
        <v>87</v>
      </c>
      <c r="F99" s="134"/>
      <c r="G99" s="134"/>
      <c r="H99" s="134"/>
      <c r="I99" s="134"/>
      <c r="J99" s="133"/>
      <c r="K99" s="134" t="s">
        <v>88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'A - Sklep_01'!J32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'A - Sklep_01'!P123</f>
        <v>0</v>
      </c>
      <c r="AV99" s="138">
        <f>'A - Sklep_01'!J35</f>
        <v>0</v>
      </c>
      <c r="AW99" s="138">
        <f>'A - Sklep_01'!J36</f>
        <v>0</v>
      </c>
      <c r="AX99" s="138">
        <f>'A - Sklep_01'!J37</f>
        <v>0</v>
      </c>
      <c r="AY99" s="138">
        <f>'A - Sklep_01'!J38</f>
        <v>0</v>
      </c>
      <c r="AZ99" s="138">
        <f>'A - Sklep_01'!F35</f>
        <v>0</v>
      </c>
      <c r="BA99" s="138">
        <f>'A - Sklep_01'!F36</f>
        <v>0</v>
      </c>
      <c r="BB99" s="138">
        <f>'A - Sklep_01'!F37</f>
        <v>0</v>
      </c>
      <c r="BC99" s="138">
        <f>'A - Sklep_01'!F38</f>
        <v>0</v>
      </c>
      <c r="BD99" s="140">
        <f>'A - Sklep_01'!F39</f>
        <v>0</v>
      </c>
      <c r="BE99" s="4"/>
      <c r="BT99" s="141" t="s">
        <v>85</v>
      </c>
      <c r="BV99" s="141" t="s">
        <v>78</v>
      </c>
      <c r="BW99" s="141" t="s">
        <v>97</v>
      </c>
      <c r="BX99" s="141" t="s">
        <v>96</v>
      </c>
      <c r="CL99" s="141" t="s">
        <v>1</v>
      </c>
    </row>
    <row r="100" s="4" customFormat="1" ht="16.5" customHeight="1">
      <c r="A100" s="132" t="s">
        <v>86</v>
      </c>
      <c r="B100" s="70"/>
      <c r="C100" s="133"/>
      <c r="D100" s="133"/>
      <c r="E100" s="134" t="s">
        <v>91</v>
      </c>
      <c r="F100" s="134"/>
      <c r="G100" s="134"/>
      <c r="H100" s="134"/>
      <c r="I100" s="134"/>
      <c r="J100" s="133"/>
      <c r="K100" s="134" t="s">
        <v>92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'B - Půda_01'!J32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89</v>
      </c>
      <c r="AR100" s="72"/>
      <c r="AS100" s="137">
        <v>0</v>
      </c>
      <c r="AT100" s="138">
        <f>ROUND(SUM(AV100:AW100),2)</f>
        <v>0</v>
      </c>
      <c r="AU100" s="139">
        <f>'B - Půda_01'!P123</f>
        <v>0</v>
      </c>
      <c r="AV100" s="138">
        <f>'B - Půda_01'!J35</f>
        <v>0</v>
      </c>
      <c r="AW100" s="138">
        <f>'B - Půda_01'!J36</f>
        <v>0</v>
      </c>
      <c r="AX100" s="138">
        <f>'B - Půda_01'!J37</f>
        <v>0</v>
      </c>
      <c r="AY100" s="138">
        <f>'B - Půda_01'!J38</f>
        <v>0</v>
      </c>
      <c r="AZ100" s="138">
        <f>'B - Půda_01'!F35</f>
        <v>0</v>
      </c>
      <c r="BA100" s="138">
        <f>'B - Půda_01'!F36</f>
        <v>0</v>
      </c>
      <c r="BB100" s="138">
        <f>'B - Půda_01'!F37</f>
        <v>0</v>
      </c>
      <c r="BC100" s="138">
        <f>'B - Půda_01'!F38</f>
        <v>0</v>
      </c>
      <c r="BD100" s="140">
        <f>'B - Půda_01'!F39</f>
        <v>0</v>
      </c>
      <c r="BE100" s="4"/>
      <c r="BT100" s="141" t="s">
        <v>85</v>
      </c>
      <c r="BV100" s="141" t="s">
        <v>78</v>
      </c>
      <c r="BW100" s="141" t="s">
        <v>98</v>
      </c>
      <c r="BX100" s="141" t="s">
        <v>96</v>
      </c>
      <c r="CL100" s="141" t="s">
        <v>1</v>
      </c>
    </row>
    <row r="101" s="4" customFormat="1" ht="16.5" customHeight="1">
      <c r="A101" s="132" t="s">
        <v>86</v>
      </c>
      <c r="B101" s="70"/>
      <c r="C101" s="133"/>
      <c r="D101" s="133"/>
      <c r="E101" s="134" t="s">
        <v>99</v>
      </c>
      <c r="F101" s="134"/>
      <c r="G101" s="134"/>
      <c r="H101" s="134"/>
      <c r="I101" s="134"/>
      <c r="J101" s="133"/>
      <c r="K101" s="134" t="s">
        <v>100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'VON - Vedlejší a ostatní 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89</v>
      </c>
      <c r="AR101" s="72"/>
      <c r="AS101" s="137">
        <v>0</v>
      </c>
      <c r="AT101" s="138">
        <f>ROUND(SUM(AV101:AW101),2)</f>
        <v>0</v>
      </c>
      <c r="AU101" s="139">
        <f>'VON - Vedlejší a ostatní ...'!P123</f>
        <v>0</v>
      </c>
      <c r="AV101" s="138">
        <f>'VON - Vedlejší a ostatní ...'!J35</f>
        <v>0</v>
      </c>
      <c r="AW101" s="138">
        <f>'VON - Vedlejší a ostatní ...'!J36</f>
        <v>0</v>
      </c>
      <c r="AX101" s="138">
        <f>'VON - Vedlejší a ostatní ...'!J37</f>
        <v>0</v>
      </c>
      <c r="AY101" s="138">
        <f>'VON - Vedlejší a ostatní ...'!J38</f>
        <v>0</v>
      </c>
      <c r="AZ101" s="138">
        <f>'VON - Vedlejší a ostatní ...'!F35</f>
        <v>0</v>
      </c>
      <c r="BA101" s="138">
        <f>'VON - Vedlejší a ostatní ...'!F36</f>
        <v>0</v>
      </c>
      <c r="BB101" s="138">
        <f>'VON - Vedlejší a ostatní ...'!F37</f>
        <v>0</v>
      </c>
      <c r="BC101" s="138">
        <f>'VON - Vedlejší a ostatní ...'!F38</f>
        <v>0</v>
      </c>
      <c r="BD101" s="140">
        <f>'VON - Vedlejší a ostatní ...'!F39</f>
        <v>0</v>
      </c>
      <c r="BE101" s="4"/>
      <c r="BT101" s="141" t="s">
        <v>85</v>
      </c>
      <c r="BV101" s="141" t="s">
        <v>78</v>
      </c>
      <c r="BW101" s="141" t="s">
        <v>101</v>
      </c>
      <c r="BX101" s="141" t="s">
        <v>96</v>
      </c>
      <c r="CL101" s="141" t="s">
        <v>1</v>
      </c>
    </row>
    <row r="102" s="7" customFormat="1" ht="16.5" customHeight="1">
      <c r="A102" s="7"/>
      <c r="B102" s="119"/>
      <c r="C102" s="120"/>
      <c r="D102" s="121" t="s">
        <v>102</v>
      </c>
      <c r="E102" s="121"/>
      <c r="F102" s="121"/>
      <c r="G102" s="121"/>
      <c r="H102" s="121"/>
      <c r="I102" s="122"/>
      <c r="J102" s="121" t="s">
        <v>103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ROUND(AG103,2)</f>
        <v>0</v>
      </c>
      <c r="AH102" s="122"/>
      <c r="AI102" s="122"/>
      <c r="AJ102" s="122"/>
      <c r="AK102" s="122"/>
      <c r="AL102" s="122"/>
      <c r="AM102" s="122"/>
      <c r="AN102" s="124">
        <f>SUM(AG102,AT102)</f>
        <v>0</v>
      </c>
      <c r="AO102" s="122"/>
      <c r="AP102" s="122"/>
      <c r="AQ102" s="125" t="s">
        <v>82</v>
      </c>
      <c r="AR102" s="126"/>
      <c r="AS102" s="127">
        <f>ROUND(AS103,2)</f>
        <v>0</v>
      </c>
      <c r="AT102" s="128">
        <f>ROUND(SUM(AV102:AW102),2)</f>
        <v>0</v>
      </c>
      <c r="AU102" s="129">
        <f>ROUND(AU103,5)</f>
        <v>0</v>
      </c>
      <c r="AV102" s="128">
        <f>ROUND(AZ102*L29,2)</f>
        <v>0</v>
      </c>
      <c r="AW102" s="128">
        <f>ROUND(BA102*L30,2)</f>
        <v>0</v>
      </c>
      <c r="AX102" s="128">
        <f>ROUND(BB102*L29,2)</f>
        <v>0</v>
      </c>
      <c r="AY102" s="128">
        <f>ROUND(BC102*L30,2)</f>
        <v>0</v>
      </c>
      <c r="AZ102" s="128">
        <f>ROUND(AZ103,2)</f>
        <v>0</v>
      </c>
      <c r="BA102" s="128">
        <f>ROUND(BA103,2)</f>
        <v>0</v>
      </c>
      <c r="BB102" s="128">
        <f>ROUND(BB103,2)</f>
        <v>0</v>
      </c>
      <c r="BC102" s="128">
        <f>ROUND(BC103,2)</f>
        <v>0</v>
      </c>
      <c r="BD102" s="130">
        <f>ROUND(BD103,2)</f>
        <v>0</v>
      </c>
      <c r="BE102" s="7"/>
      <c r="BS102" s="131" t="s">
        <v>75</v>
      </c>
      <c r="BT102" s="131" t="s">
        <v>83</v>
      </c>
      <c r="BU102" s="131" t="s">
        <v>77</v>
      </c>
      <c r="BV102" s="131" t="s">
        <v>78</v>
      </c>
      <c r="BW102" s="131" t="s">
        <v>104</v>
      </c>
      <c r="BX102" s="131" t="s">
        <v>5</v>
      </c>
      <c r="CL102" s="131" t="s">
        <v>1</v>
      </c>
      <c r="CM102" s="131" t="s">
        <v>85</v>
      </c>
    </row>
    <row r="103" s="4" customFormat="1" ht="16.5" customHeight="1">
      <c r="A103" s="132" t="s">
        <v>86</v>
      </c>
      <c r="B103" s="70"/>
      <c r="C103" s="133"/>
      <c r="D103" s="133"/>
      <c r="E103" s="134" t="s">
        <v>91</v>
      </c>
      <c r="F103" s="134"/>
      <c r="G103" s="134"/>
      <c r="H103" s="134"/>
      <c r="I103" s="134"/>
      <c r="J103" s="133"/>
      <c r="K103" s="134" t="s">
        <v>92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'B - Půda_02'!J32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89</v>
      </c>
      <c r="AR103" s="72"/>
      <c r="AS103" s="137">
        <v>0</v>
      </c>
      <c r="AT103" s="138">
        <f>ROUND(SUM(AV103:AW103),2)</f>
        <v>0</v>
      </c>
      <c r="AU103" s="139">
        <f>'B - Půda_02'!P123</f>
        <v>0</v>
      </c>
      <c r="AV103" s="138">
        <f>'B - Půda_02'!J35</f>
        <v>0</v>
      </c>
      <c r="AW103" s="138">
        <f>'B - Půda_02'!J36</f>
        <v>0</v>
      </c>
      <c r="AX103" s="138">
        <f>'B - Půda_02'!J37</f>
        <v>0</v>
      </c>
      <c r="AY103" s="138">
        <f>'B - Půda_02'!J38</f>
        <v>0</v>
      </c>
      <c r="AZ103" s="138">
        <f>'B - Půda_02'!F35</f>
        <v>0</v>
      </c>
      <c r="BA103" s="138">
        <f>'B - Půda_02'!F36</f>
        <v>0</v>
      </c>
      <c r="BB103" s="138">
        <f>'B - Půda_02'!F37</f>
        <v>0</v>
      </c>
      <c r="BC103" s="138">
        <f>'B - Půda_02'!F38</f>
        <v>0</v>
      </c>
      <c r="BD103" s="140">
        <f>'B - Půda_02'!F39</f>
        <v>0</v>
      </c>
      <c r="BE103" s="4"/>
      <c r="BT103" s="141" t="s">
        <v>85</v>
      </c>
      <c r="BV103" s="141" t="s">
        <v>78</v>
      </c>
      <c r="BW103" s="141" t="s">
        <v>105</v>
      </c>
      <c r="BX103" s="141" t="s">
        <v>104</v>
      </c>
      <c r="CL103" s="141" t="s">
        <v>1</v>
      </c>
    </row>
    <row r="104" s="7" customFormat="1" ht="16.5" customHeight="1">
      <c r="A104" s="7"/>
      <c r="B104" s="119"/>
      <c r="C104" s="120"/>
      <c r="D104" s="121" t="s">
        <v>106</v>
      </c>
      <c r="E104" s="121"/>
      <c r="F104" s="121"/>
      <c r="G104" s="121"/>
      <c r="H104" s="121"/>
      <c r="I104" s="122"/>
      <c r="J104" s="121" t="s">
        <v>107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ROUND(AG105,2)</f>
        <v>0</v>
      </c>
      <c r="AH104" s="122"/>
      <c r="AI104" s="122"/>
      <c r="AJ104" s="122"/>
      <c r="AK104" s="122"/>
      <c r="AL104" s="122"/>
      <c r="AM104" s="122"/>
      <c r="AN104" s="124">
        <f>SUM(AG104,AT104)</f>
        <v>0</v>
      </c>
      <c r="AO104" s="122"/>
      <c r="AP104" s="122"/>
      <c r="AQ104" s="125" t="s">
        <v>82</v>
      </c>
      <c r="AR104" s="126"/>
      <c r="AS104" s="127">
        <f>ROUND(AS105,2)</f>
        <v>0</v>
      </c>
      <c r="AT104" s="128">
        <f>ROUND(SUM(AV104:AW104),2)</f>
        <v>0</v>
      </c>
      <c r="AU104" s="129">
        <f>ROUND(AU105,5)</f>
        <v>0</v>
      </c>
      <c r="AV104" s="128">
        <f>ROUND(AZ104*L29,2)</f>
        <v>0</v>
      </c>
      <c r="AW104" s="128">
        <f>ROUND(BA104*L30,2)</f>
        <v>0</v>
      </c>
      <c r="AX104" s="128">
        <f>ROUND(BB104*L29,2)</f>
        <v>0</v>
      </c>
      <c r="AY104" s="128">
        <f>ROUND(BC104*L30,2)</f>
        <v>0</v>
      </c>
      <c r="AZ104" s="128">
        <f>ROUND(AZ105,2)</f>
        <v>0</v>
      </c>
      <c r="BA104" s="128">
        <f>ROUND(BA105,2)</f>
        <v>0</v>
      </c>
      <c r="BB104" s="128">
        <f>ROUND(BB105,2)</f>
        <v>0</v>
      </c>
      <c r="BC104" s="128">
        <f>ROUND(BC105,2)</f>
        <v>0</v>
      </c>
      <c r="BD104" s="130">
        <f>ROUND(BD105,2)</f>
        <v>0</v>
      </c>
      <c r="BE104" s="7"/>
      <c r="BS104" s="131" t="s">
        <v>75</v>
      </c>
      <c r="BT104" s="131" t="s">
        <v>83</v>
      </c>
      <c r="BU104" s="131" t="s">
        <v>77</v>
      </c>
      <c r="BV104" s="131" t="s">
        <v>78</v>
      </c>
      <c r="BW104" s="131" t="s">
        <v>108</v>
      </c>
      <c r="BX104" s="131" t="s">
        <v>5</v>
      </c>
      <c r="CL104" s="131" t="s">
        <v>1</v>
      </c>
      <c r="CM104" s="131" t="s">
        <v>85</v>
      </c>
    </row>
    <row r="105" s="4" customFormat="1" ht="16.5" customHeight="1">
      <c r="A105" s="132" t="s">
        <v>86</v>
      </c>
      <c r="B105" s="70"/>
      <c r="C105" s="133"/>
      <c r="D105" s="133"/>
      <c r="E105" s="134" t="s">
        <v>87</v>
      </c>
      <c r="F105" s="134"/>
      <c r="G105" s="134"/>
      <c r="H105" s="134"/>
      <c r="I105" s="134"/>
      <c r="J105" s="133"/>
      <c r="K105" s="134" t="s">
        <v>88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'A - Sklep_02'!J32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89</v>
      </c>
      <c r="AR105" s="72"/>
      <c r="AS105" s="137">
        <v>0</v>
      </c>
      <c r="AT105" s="138">
        <f>ROUND(SUM(AV105:AW105),2)</f>
        <v>0</v>
      </c>
      <c r="AU105" s="139">
        <f>'A - Sklep_02'!P123</f>
        <v>0</v>
      </c>
      <c r="AV105" s="138">
        <f>'A - Sklep_02'!J35</f>
        <v>0</v>
      </c>
      <c r="AW105" s="138">
        <f>'A - Sklep_02'!J36</f>
        <v>0</v>
      </c>
      <c r="AX105" s="138">
        <f>'A - Sklep_02'!J37</f>
        <v>0</v>
      </c>
      <c r="AY105" s="138">
        <f>'A - Sklep_02'!J38</f>
        <v>0</v>
      </c>
      <c r="AZ105" s="138">
        <f>'A - Sklep_02'!F35</f>
        <v>0</v>
      </c>
      <c r="BA105" s="138">
        <f>'A - Sklep_02'!F36</f>
        <v>0</v>
      </c>
      <c r="BB105" s="138">
        <f>'A - Sklep_02'!F37</f>
        <v>0</v>
      </c>
      <c r="BC105" s="138">
        <f>'A - Sklep_02'!F38</f>
        <v>0</v>
      </c>
      <c r="BD105" s="140">
        <f>'A - Sklep_02'!F39</f>
        <v>0</v>
      </c>
      <c r="BE105" s="4"/>
      <c r="BT105" s="141" t="s">
        <v>85</v>
      </c>
      <c r="BV105" s="141" t="s">
        <v>78</v>
      </c>
      <c r="BW105" s="141" t="s">
        <v>109</v>
      </c>
      <c r="BX105" s="141" t="s">
        <v>108</v>
      </c>
      <c r="CL105" s="141" t="s">
        <v>1</v>
      </c>
    </row>
    <row r="106" s="7" customFormat="1" ht="16.5" customHeight="1">
      <c r="A106" s="132" t="s">
        <v>86</v>
      </c>
      <c r="B106" s="119"/>
      <c r="C106" s="120"/>
      <c r="D106" s="121" t="s">
        <v>110</v>
      </c>
      <c r="E106" s="121"/>
      <c r="F106" s="121"/>
      <c r="G106" s="121"/>
      <c r="H106" s="121"/>
      <c r="I106" s="122"/>
      <c r="J106" s="121" t="s">
        <v>111</v>
      </c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4">
        <f>'05 - Studna Letošůvka - O...'!J30</f>
        <v>0</v>
      </c>
      <c r="AH106" s="122"/>
      <c r="AI106" s="122"/>
      <c r="AJ106" s="122"/>
      <c r="AK106" s="122"/>
      <c r="AL106" s="122"/>
      <c r="AM106" s="122"/>
      <c r="AN106" s="124">
        <f>SUM(AG106,AT106)</f>
        <v>0</v>
      </c>
      <c r="AO106" s="122"/>
      <c r="AP106" s="122"/>
      <c r="AQ106" s="125" t="s">
        <v>82</v>
      </c>
      <c r="AR106" s="126"/>
      <c r="AS106" s="142">
        <v>0</v>
      </c>
      <c r="AT106" s="143">
        <f>ROUND(SUM(AV106:AW106),2)</f>
        <v>0</v>
      </c>
      <c r="AU106" s="144">
        <f>'05 - Studna Letošůvka - O...'!P121</f>
        <v>0</v>
      </c>
      <c r="AV106" s="143">
        <f>'05 - Studna Letošůvka - O...'!J33</f>
        <v>0</v>
      </c>
      <c r="AW106" s="143">
        <f>'05 - Studna Letošůvka - O...'!J34</f>
        <v>0</v>
      </c>
      <c r="AX106" s="143">
        <f>'05 - Studna Letošůvka - O...'!J35</f>
        <v>0</v>
      </c>
      <c r="AY106" s="143">
        <f>'05 - Studna Letošůvka - O...'!J36</f>
        <v>0</v>
      </c>
      <c r="AZ106" s="143">
        <f>'05 - Studna Letošůvka - O...'!F33</f>
        <v>0</v>
      </c>
      <c r="BA106" s="143">
        <f>'05 - Studna Letošůvka - O...'!F34</f>
        <v>0</v>
      </c>
      <c r="BB106" s="143">
        <f>'05 - Studna Letošůvka - O...'!F35</f>
        <v>0</v>
      </c>
      <c r="BC106" s="143">
        <f>'05 - Studna Letošůvka - O...'!F36</f>
        <v>0</v>
      </c>
      <c r="BD106" s="145">
        <f>'05 - Studna Letošůvka - O...'!F37</f>
        <v>0</v>
      </c>
      <c r="BE106" s="7"/>
      <c r="BT106" s="131" t="s">
        <v>83</v>
      </c>
      <c r="BV106" s="131" t="s">
        <v>78</v>
      </c>
      <c r="BW106" s="131" t="s">
        <v>112</v>
      </c>
      <c r="BX106" s="131" t="s">
        <v>5</v>
      </c>
      <c r="CL106" s="131" t="s">
        <v>1</v>
      </c>
      <c r="CM106" s="131" t="s">
        <v>85</v>
      </c>
    </row>
    <row r="107" s="2" customFormat="1" ht="30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VuJx2mauH2cEg77j+HmgDcqI09p7NN73+U3dLNCQO7jIotfp4yaRjftjg+aQU6jiphNwVkduHTRf3GYu2C73QQ==" hashValue="DwuEoithSRpMVzf3Y9PVPiKaC96/dyBZnj7lU6fdp5MdUlOaUzbK50vysGIZ262C8DN6XYcTevQiAhKeJEjccw==" algorithmName="SHA-512" password="CC35"/>
  <mergeCells count="86">
    <mergeCell ref="C92:G92"/>
    <mergeCell ref="D104:H104"/>
    <mergeCell ref="D102:H102"/>
    <mergeCell ref="D98:H98"/>
    <mergeCell ref="D95:H95"/>
    <mergeCell ref="E103:I103"/>
    <mergeCell ref="E101:I101"/>
    <mergeCell ref="E100:I100"/>
    <mergeCell ref="E99:I99"/>
    <mergeCell ref="E97:I97"/>
    <mergeCell ref="E96:I96"/>
    <mergeCell ref="I92:AF92"/>
    <mergeCell ref="J104:AF104"/>
    <mergeCell ref="J102:AF102"/>
    <mergeCell ref="J98:AF98"/>
    <mergeCell ref="J95:AF95"/>
    <mergeCell ref="K103:AF103"/>
    <mergeCell ref="K101:AF101"/>
    <mergeCell ref="K99:AF99"/>
    <mergeCell ref="K97:AF97"/>
    <mergeCell ref="K100:AF100"/>
    <mergeCell ref="K96:AF96"/>
    <mergeCell ref="L85:AO85"/>
    <mergeCell ref="E105:I105"/>
    <mergeCell ref="K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98:AM98"/>
    <mergeCell ref="AG96:AM96"/>
    <mergeCell ref="AG103:AM103"/>
    <mergeCell ref="AG97:AM97"/>
    <mergeCell ref="AG101:AM101"/>
    <mergeCell ref="AG99:AM99"/>
    <mergeCell ref="AG102:AM102"/>
    <mergeCell ref="AG95:AM95"/>
    <mergeCell ref="AG92:AM92"/>
    <mergeCell ref="AG100:AM100"/>
    <mergeCell ref="AM89:AP89"/>
    <mergeCell ref="AM87:AN87"/>
    <mergeCell ref="AM90:AP90"/>
    <mergeCell ref="AN103:AP103"/>
    <mergeCell ref="AN92:AP92"/>
    <mergeCell ref="AN101:AP101"/>
    <mergeCell ref="AN100:AP100"/>
    <mergeCell ref="AN96:AP96"/>
    <mergeCell ref="AN99:AP99"/>
    <mergeCell ref="AN98:AP98"/>
    <mergeCell ref="AN104:AP104"/>
    <mergeCell ref="AN97:AP97"/>
    <mergeCell ref="AN102:AP102"/>
    <mergeCell ref="AN95:AP95"/>
    <mergeCell ref="AS89:AT91"/>
    <mergeCell ref="AN105:AP105"/>
    <mergeCell ref="AG105:AM105"/>
    <mergeCell ref="AN106:AP106"/>
    <mergeCell ref="AG106:AM106"/>
    <mergeCell ref="AN94:AP94"/>
  </mergeCells>
  <hyperlinks>
    <hyperlink ref="A96" location="'A - Sklep'!C2" display="/"/>
    <hyperlink ref="A97" location="'B - Půda'!C2" display="/"/>
    <hyperlink ref="A99" location="'A - Sklep_01'!C2" display="/"/>
    <hyperlink ref="A100" location="'B - Půda_01'!C2" display="/"/>
    <hyperlink ref="A101" location="'VON - Vedlejší a ostatní ...'!C2" display="/"/>
    <hyperlink ref="A103" location="'B - Půda_02'!C2" display="/"/>
    <hyperlink ref="A105" location="'A - Sklep_02'!C2" display="/"/>
    <hyperlink ref="A106" location="'05 - Studna Letošůvka -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Úklid sklepů a půdních prostor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117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30. 4. 2020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34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ROUND((SUM(BE127:BE169)),  2)</f>
        <v>0</v>
      </c>
      <c r="G35" s="38"/>
      <c r="H35" s="38"/>
      <c r="I35" s="171">
        <v>0.20999999999999999</v>
      </c>
      <c r="J35" s="170">
        <f>ROUND(((SUM(BE127:BE169))*I35),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ROUND((SUM(BF127:BF169)),  2)</f>
        <v>0</v>
      </c>
      <c r="G36" s="38"/>
      <c r="H36" s="38"/>
      <c r="I36" s="171">
        <v>0.14999999999999999</v>
      </c>
      <c r="J36" s="170">
        <f>ROUND(((SUM(BF127:BF169))*I36),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ROUND((SUM(BG127:BG169)),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ROUND((SUM(BH127:BH169)),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ROUND((SUM(BI127:BI169)),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Úklid sklepů a půdních prostor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Sklep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30. 4. 2020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34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J128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J129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125</v>
      </c>
      <c r="E101" s="211"/>
      <c r="F101" s="211"/>
      <c r="G101" s="211"/>
      <c r="H101" s="211"/>
      <c r="I101" s="212"/>
      <c r="J101" s="213">
        <f>J142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202"/>
      <c r="C102" s="203"/>
      <c r="D102" s="204" t="s">
        <v>126</v>
      </c>
      <c r="E102" s="205"/>
      <c r="F102" s="205"/>
      <c r="G102" s="205"/>
      <c r="H102" s="205"/>
      <c r="I102" s="206"/>
      <c r="J102" s="207">
        <f>J163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9"/>
      <c r="C103" s="133"/>
      <c r="D103" s="210" t="s">
        <v>127</v>
      </c>
      <c r="E103" s="211"/>
      <c r="F103" s="211"/>
      <c r="G103" s="211"/>
      <c r="H103" s="211"/>
      <c r="I103" s="212"/>
      <c r="J103" s="213">
        <f>J164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2"/>
      <c r="C104" s="203"/>
      <c r="D104" s="204" t="s">
        <v>128</v>
      </c>
      <c r="E104" s="205"/>
      <c r="F104" s="205"/>
      <c r="G104" s="205"/>
      <c r="H104" s="205"/>
      <c r="I104" s="206"/>
      <c r="J104" s="207">
        <f>J167</f>
        <v>0</v>
      </c>
      <c r="K104" s="203"/>
      <c r="L104" s="20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9"/>
      <c r="C105" s="133"/>
      <c r="D105" s="210" t="s">
        <v>129</v>
      </c>
      <c r="E105" s="211"/>
      <c r="F105" s="211"/>
      <c r="G105" s="211"/>
      <c r="H105" s="211"/>
      <c r="I105" s="212"/>
      <c r="J105" s="213">
        <f>J168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92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95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130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96" t="str">
        <f>E7</f>
        <v>Úklid sklepů a půdních prostor</v>
      </c>
      <c r="F115" s="32"/>
      <c r="G115" s="32"/>
      <c r="H115" s="32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114</v>
      </c>
      <c r="D116" s="22"/>
      <c r="E116" s="22"/>
      <c r="F116" s="22"/>
      <c r="G116" s="22"/>
      <c r="H116" s="22"/>
      <c r="I116" s="146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96" t="s">
        <v>115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116</v>
      </c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A - Sklep</v>
      </c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156" t="s">
        <v>22</v>
      </c>
      <c r="J121" s="79" t="str">
        <f>IF(J14="","",J14)</f>
        <v>30. 4. 2020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>Správa železnic, státní organizace</v>
      </c>
      <c r="G123" s="40"/>
      <c r="H123" s="40"/>
      <c r="I123" s="156" t="s">
        <v>32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IF(E20="","",E20)</f>
        <v>Vyplň údaj</v>
      </c>
      <c r="G124" s="40"/>
      <c r="H124" s="40"/>
      <c r="I124" s="156" t="s">
        <v>34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15"/>
      <c r="B126" s="216"/>
      <c r="C126" s="217" t="s">
        <v>131</v>
      </c>
      <c r="D126" s="218" t="s">
        <v>61</v>
      </c>
      <c r="E126" s="218" t="s">
        <v>57</v>
      </c>
      <c r="F126" s="218" t="s">
        <v>58</v>
      </c>
      <c r="G126" s="218" t="s">
        <v>132</v>
      </c>
      <c r="H126" s="218" t="s">
        <v>133</v>
      </c>
      <c r="I126" s="219" t="s">
        <v>134</v>
      </c>
      <c r="J126" s="218" t="s">
        <v>120</v>
      </c>
      <c r="K126" s="220" t="s">
        <v>135</v>
      </c>
      <c r="L126" s="221"/>
      <c r="M126" s="100" t="s">
        <v>1</v>
      </c>
      <c r="N126" s="101" t="s">
        <v>40</v>
      </c>
      <c r="O126" s="101" t="s">
        <v>136</v>
      </c>
      <c r="P126" s="101" t="s">
        <v>137</v>
      </c>
      <c r="Q126" s="101" t="s">
        <v>138</v>
      </c>
      <c r="R126" s="101" t="s">
        <v>139</v>
      </c>
      <c r="S126" s="101" t="s">
        <v>140</v>
      </c>
      <c r="T126" s="102" t="s">
        <v>141</v>
      </c>
      <c r="U126" s="215"/>
      <c r="V126" s="215"/>
      <c r="W126" s="215"/>
      <c r="X126" s="215"/>
      <c r="Y126" s="215"/>
      <c r="Z126" s="215"/>
      <c r="AA126" s="215"/>
      <c r="AB126" s="215"/>
      <c r="AC126" s="215"/>
      <c r="AD126" s="215"/>
      <c r="AE126" s="215"/>
    </row>
    <row r="127" s="2" customFormat="1" ht="22.8" customHeight="1">
      <c r="A127" s="38"/>
      <c r="B127" s="39"/>
      <c r="C127" s="107" t="s">
        <v>142</v>
      </c>
      <c r="D127" s="40"/>
      <c r="E127" s="40"/>
      <c r="F127" s="40"/>
      <c r="G127" s="40"/>
      <c r="H127" s="40"/>
      <c r="I127" s="154"/>
      <c r="J127" s="222">
        <f>BK127</f>
        <v>0</v>
      </c>
      <c r="K127" s="40"/>
      <c r="L127" s="44"/>
      <c r="M127" s="103"/>
      <c r="N127" s="223"/>
      <c r="O127" s="104"/>
      <c r="P127" s="224">
        <f>P128+P163+P167</f>
        <v>0</v>
      </c>
      <c r="Q127" s="104"/>
      <c r="R127" s="224">
        <f>R128+R163+R167</f>
        <v>7.9108049999999999</v>
      </c>
      <c r="S127" s="104"/>
      <c r="T127" s="225">
        <f>T128+T163+T167</f>
        <v>14.5785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122</v>
      </c>
      <c r="BK127" s="226">
        <f>BK128+BK163+BK167</f>
        <v>0</v>
      </c>
    </row>
    <row r="128" s="12" customFormat="1" ht="25.92" customHeight="1">
      <c r="A128" s="12"/>
      <c r="B128" s="227"/>
      <c r="C128" s="228"/>
      <c r="D128" s="229" t="s">
        <v>75</v>
      </c>
      <c r="E128" s="230" t="s">
        <v>143</v>
      </c>
      <c r="F128" s="230" t="s">
        <v>144</v>
      </c>
      <c r="G128" s="228"/>
      <c r="H128" s="228"/>
      <c r="I128" s="231"/>
      <c r="J128" s="232">
        <f>BK128</f>
        <v>0</v>
      </c>
      <c r="K128" s="228"/>
      <c r="L128" s="233"/>
      <c r="M128" s="234"/>
      <c r="N128" s="235"/>
      <c r="O128" s="235"/>
      <c r="P128" s="236">
        <f>P129+P142</f>
        <v>0</v>
      </c>
      <c r="Q128" s="235"/>
      <c r="R128" s="236">
        <f>R129+R142</f>
        <v>7.9108049999999999</v>
      </c>
      <c r="S128" s="235"/>
      <c r="T128" s="237">
        <f>T129+T142</f>
        <v>13.65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8" t="s">
        <v>83</v>
      </c>
      <c r="AT128" s="239" t="s">
        <v>75</v>
      </c>
      <c r="AU128" s="239" t="s">
        <v>76</v>
      </c>
      <c r="AY128" s="238" t="s">
        <v>145</v>
      </c>
      <c r="BK128" s="240">
        <f>BK129+BK142</f>
        <v>0</v>
      </c>
    </row>
    <row r="129" s="12" customFormat="1" ht="22.8" customHeight="1">
      <c r="A129" s="12"/>
      <c r="B129" s="227"/>
      <c r="C129" s="228"/>
      <c r="D129" s="229" t="s">
        <v>75</v>
      </c>
      <c r="E129" s="241" t="s">
        <v>146</v>
      </c>
      <c r="F129" s="241" t="s">
        <v>147</v>
      </c>
      <c r="G129" s="228"/>
      <c r="H129" s="228"/>
      <c r="I129" s="231"/>
      <c r="J129" s="242">
        <f>BK129</f>
        <v>0</v>
      </c>
      <c r="K129" s="228"/>
      <c r="L129" s="233"/>
      <c r="M129" s="234"/>
      <c r="N129" s="235"/>
      <c r="O129" s="235"/>
      <c r="P129" s="236">
        <f>SUM(P130:P141)</f>
        <v>0</v>
      </c>
      <c r="Q129" s="235"/>
      <c r="R129" s="236">
        <f>SUM(R130:R141)</f>
        <v>7.9108049999999999</v>
      </c>
      <c r="S129" s="235"/>
      <c r="T129" s="237">
        <f>SUM(T130:T141)</f>
        <v>13.65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8" t="s">
        <v>83</v>
      </c>
      <c r="AT129" s="239" t="s">
        <v>75</v>
      </c>
      <c r="AU129" s="239" t="s">
        <v>83</v>
      </c>
      <c r="AY129" s="238" t="s">
        <v>145</v>
      </c>
      <c r="BK129" s="240">
        <f>SUM(BK130:BK141)</f>
        <v>0</v>
      </c>
    </row>
    <row r="130" s="2" customFormat="1" ht="55.5" customHeight="1">
      <c r="A130" s="38"/>
      <c r="B130" s="39"/>
      <c r="C130" s="243" t="s">
        <v>83</v>
      </c>
      <c r="D130" s="243" t="s">
        <v>148</v>
      </c>
      <c r="E130" s="244" t="s">
        <v>149</v>
      </c>
      <c r="F130" s="245" t="s">
        <v>150</v>
      </c>
      <c r="G130" s="246" t="s">
        <v>151</v>
      </c>
      <c r="H130" s="247">
        <v>98.700000000000003</v>
      </c>
      <c r="I130" s="248"/>
      <c r="J130" s="249">
        <f>ROUND(I130*H130,2)</f>
        <v>0</v>
      </c>
      <c r="K130" s="245" t="s">
        <v>152</v>
      </c>
      <c r="L130" s="44"/>
      <c r="M130" s="250" t="s">
        <v>1</v>
      </c>
      <c r="N130" s="251" t="s">
        <v>41</v>
      </c>
      <c r="O130" s="91"/>
      <c r="P130" s="252">
        <f>O130*H130</f>
        <v>0</v>
      </c>
      <c r="Q130" s="252">
        <v>0.080149999999999999</v>
      </c>
      <c r="R130" s="252">
        <f>Q130*H130</f>
        <v>7.9108049999999999</v>
      </c>
      <c r="S130" s="252">
        <v>0</v>
      </c>
      <c r="T130" s="25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4" t="s">
        <v>153</v>
      </c>
      <c r="AT130" s="254" t="s">
        <v>148</v>
      </c>
      <c r="AU130" s="254" t="s">
        <v>85</v>
      </c>
      <c r="AY130" s="17" t="s">
        <v>145</v>
      </c>
      <c r="BE130" s="255">
        <f>IF(N130="základní",J130,0)</f>
        <v>0</v>
      </c>
      <c r="BF130" s="255">
        <f>IF(N130="snížená",J130,0)</f>
        <v>0</v>
      </c>
      <c r="BG130" s="255">
        <f>IF(N130="zákl. přenesená",J130,0)</f>
        <v>0</v>
      </c>
      <c r="BH130" s="255">
        <f>IF(N130="sníž. přenesená",J130,0)</f>
        <v>0</v>
      </c>
      <c r="BI130" s="255">
        <f>IF(N130="nulová",J130,0)</f>
        <v>0</v>
      </c>
      <c r="BJ130" s="17" t="s">
        <v>83</v>
      </c>
      <c r="BK130" s="255">
        <f>ROUND(I130*H130,2)</f>
        <v>0</v>
      </c>
      <c r="BL130" s="17" t="s">
        <v>153</v>
      </c>
      <c r="BM130" s="254" t="s">
        <v>154</v>
      </c>
    </row>
    <row r="131" s="13" customFormat="1">
      <c r="A131" s="13"/>
      <c r="B131" s="256"/>
      <c r="C131" s="257"/>
      <c r="D131" s="258" t="s">
        <v>155</v>
      </c>
      <c r="E131" s="259" t="s">
        <v>1</v>
      </c>
      <c r="F131" s="260" t="s">
        <v>156</v>
      </c>
      <c r="G131" s="257"/>
      <c r="H131" s="261">
        <v>4.9500000000000002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155</v>
      </c>
      <c r="AU131" s="267" t="s">
        <v>85</v>
      </c>
      <c r="AV131" s="13" t="s">
        <v>85</v>
      </c>
      <c r="AW131" s="13" t="s">
        <v>33</v>
      </c>
      <c r="AX131" s="13" t="s">
        <v>76</v>
      </c>
      <c r="AY131" s="267" t="s">
        <v>145</v>
      </c>
    </row>
    <row r="132" s="13" customFormat="1">
      <c r="A132" s="13"/>
      <c r="B132" s="256"/>
      <c r="C132" s="257"/>
      <c r="D132" s="258" t="s">
        <v>155</v>
      </c>
      <c r="E132" s="259" t="s">
        <v>1</v>
      </c>
      <c r="F132" s="260" t="s">
        <v>157</v>
      </c>
      <c r="G132" s="257"/>
      <c r="H132" s="261">
        <v>3.4500000000000002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155</v>
      </c>
      <c r="AU132" s="267" t="s">
        <v>85</v>
      </c>
      <c r="AV132" s="13" t="s">
        <v>85</v>
      </c>
      <c r="AW132" s="13" t="s">
        <v>33</v>
      </c>
      <c r="AX132" s="13" t="s">
        <v>76</v>
      </c>
      <c r="AY132" s="267" t="s">
        <v>145</v>
      </c>
    </row>
    <row r="133" s="13" customFormat="1">
      <c r="A133" s="13"/>
      <c r="B133" s="256"/>
      <c r="C133" s="257"/>
      <c r="D133" s="258" t="s">
        <v>155</v>
      </c>
      <c r="E133" s="259" t="s">
        <v>1</v>
      </c>
      <c r="F133" s="260" t="s">
        <v>158</v>
      </c>
      <c r="G133" s="257"/>
      <c r="H133" s="261">
        <v>2.2799999999999998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155</v>
      </c>
      <c r="AU133" s="267" t="s">
        <v>85</v>
      </c>
      <c r="AV133" s="13" t="s">
        <v>85</v>
      </c>
      <c r="AW133" s="13" t="s">
        <v>33</v>
      </c>
      <c r="AX133" s="13" t="s">
        <v>76</v>
      </c>
      <c r="AY133" s="267" t="s">
        <v>145</v>
      </c>
    </row>
    <row r="134" s="13" customFormat="1">
      <c r="A134" s="13"/>
      <c r="B134" s="256"/>
      <c r="C134" s="257"/>
      <c r="D134" s="258" t="s">
        <v>155</v>
      </c>
      <c r="E134" s="259" t="s">
        <v>1</v>
      </c>
      <c r="F134" s="260" t="s">
        <v>159</v>
      </c>
      <c r="G134" s="257"/>
      <c r="H134" s="261">
        <v>12.42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155</v>
      </c>
      <c r="AU134" s="267" t="s">
        <v>85</v>
      </c>
      <c r="AV134" s="13" t="s">
        <v>85</v>
      </c>
      <c r="AW134" s="13" t="s">
        <v>33</v>
      </c>
      <c r="AX134" s="13" t="s">
        <v>76</v>
      </c>
      <c r="AY134" s="267" t="s">
        <v>145</v>
      </c>
    </row>
    <row r="135" s="13" customFormat="1">
      <c r="A135" s="13"/>
      <c r="B135" s="256"/>
      <c r="C135" s="257"/>
      <c r="D135" s="258" t="s">
        <v>155</v>
      </c>
      <c r="E135" s="259" t="s">
        <v>1</v>
      </c>
      <c r="F135" s="260" t="s">
        <v>160</v>
      </c>
      <c r="G135" s="257"/>
      <c r="H135" s="261">
        <v>10.92</v>
      </c>
      <c r="I135" s="262"/>
      <c r="J135" s="257"/>
      <c r="K135" s="257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155</v>
      </c>
      <c r="AU135" s="267" t="s">
        <v>85</v>
      </c>
      <c r="AV135" s="13" t="s">
        <v>85</v>
      </c>
      <c r="AW135" s="13" t="s">
        <v>33</v>
      </c>
      <c r="AX135" s="13" t="s">
        <v>76</v>
      </c>
      <c r="AY135" s="267" t="s">
        <v>145</v>
      </c>
    </row>
    <row r="136" s="13" customFormat="1">
      <c r="A136" s="13"/>
      <c r="B136" s="256"/>
      <c r="C136" s="257"/>
      <c r="D136" s="258" t="s">
        <v>155</v>
      </c>
      <c r="E136" s="259" t="s">
        <v>1</v>
      </c>
      <c r="F136" s="260" t="s">
        <v>161</v>
      </c>
      <c r="G136" s="257"/>
      <c r="H136" s="261">
        <v>10.92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155</v>
      </c>
      <c r="AU136" s="267" t="s">
        <v>85</v>
      </c>
      <c r="AV136" s="13" t="s">
        <v>85</v>
      </c>
      <c r="AW136" s="13" t="s">
        <v>33</v>
      </c>
      <c r="AX136" s="13" t="s">
        <v>76</v>
      </c>
      <c r="AY136" s="267" t="s">
        <v>145</v>
      </c>
    </row>
    <row r="137" s="13" customFormat="1">
      <c r="A137" s="13"/>
      <c r="B137" s="256"/>
      <c r="C137" s="257"/>
      <c r="D137" s="258" t="s">
        <v>155</v>
      </c>
      <c r="E137" s="259" t="s">
        <v>1</v>
      </c>
      <c r="F137" s="260" t="s">
        <v>162</v>
      </c>
      <c r="G137" s="257"/>
      <c r="H137" s="261">
        <v>5.46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155</v>
      </c>
      <c r="AU137" s="267" t="s">
        <v>85</v>
      </c>
      <c r="AV137" s="13" t="s">
        <v>85</v>
      </c>
      <c r="AW137" s="13" t="s">
        <v>33</v>
      </c>
      <c r="AX137" s="13" t="s">
        <v>76</v>
      </c>
      <c r="AY137" s="267" t="s">
        <v>145</v>
      </c>
    </row>
    <row r="138" s="13" customFormat="1">
      <c r="A138" s="13"/>
      <c r="B138" s="256"/>
      <c r="C138" s="257"/>
      <c r="D138" s="258" t="s">
        <v>155</v>
      </c>
      <c r="E138" s="259" t="s">
        <v>1</v>
      </c>
      <c r="F138" s="260" t="s">
        <v>163</v>
      </c>
      <c r="G138" s="257"/>
      <c r="H138" s="261">
        <v>18.719999999999999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155</v>
      </c>
      <c r="AU138" s="267" t="s">
        <v>85</v>
      </c>
      <c r="AV138" s="13" t="s">
        <v>85</v>
      </c>
      <c r="AW138" s="13" t="s">
        <v>33</v>
      </c>
      <c r="AX138" s="13" t="s">
        <v>76</v>
      </c>
      <c r="AY138" s="267" t="s">
        <v>145</v>
      </c>
    </row>
    <row r="139" s="13" customFormat="1">
      <c r="A139" s="13"/>
      <c r="B139" s="256"/>
      <c r="C139" s="257"/>
      <c r="D139" s="258" t="s">
        <v>155</v>
      </c>
      <c r="E139" s="259" t="s">
        <v>1</v>
      </c>
      <c r="F139" s="260" t="s">
        <v>164</v>
      </c>
      <c r="G139" s="257"/>
      <c r="H139" s="261">
        <v>29.579999999999998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155</v>
      </c>
      <c r="AU139" s="267" t="s">
        <v>85</v>
      </c>
      <c r="AV139" s="13" t="s">
        <v>85</v>
      </c>
      <c r="AW139" s="13" t="s">
        <v>33</v>
      </c>
      <c r="AX139" s="13" t="s">
        <v>76</v>
      </c>
      <c r="AY139" s="267" t="s">
        <v>145</v>
      </c>
    </row>
    <row r="140" s="14" customFormat="1">
      <c r="A140" s="14"/>
      <c r="B140" s="268"/>
      <c r="C140" s="269"/>
      <c r="D140" s="258" t="s">
        <v>155</v>
      </c>
      <c r="E140" s="270" t="s">
        <v>1</v>
      </c>
      <c r="F140" s="271" t="s">
        <v>165</v>
      </c>
      <c r="G140" s="269"/>
      <c r="H140" s="272">
        <v>98.700000000000003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8" t="s">
        <v>155</v>
      </c>
      <c r="AU140" s="278" t="s">
        <v>85</v>
      </c>
      <c r="AV140" s="14" t="s">
        <v>153</v>
      </c>
      <c r="AW140" s="14" t="s">
        <v>33</v>
      </c>
      <c r="AX140" s="14" t="s">
        <v>83</v>
      </c>
      <c r="AY140" s="278" t="s">
        <v>145</v>
      </c>
    </row>
    <row r="141" s="2" customFormat="1" ht="21.75" customHeight="1">
      <c r="A141" s="38"/>
      <c r="B141" s="39"/>
      <c r="C141" s="243" t="s">
        <v>85</v>
      </c>
      <c r="D141" s="243" t="s">
        <v>148</v>
      </c>
      <c r="E141" s="244" t="s">
        <v>166</v>
      </c>
      <c r="F141" s="245" t="s">
        <v>167</v>
      </c>
      <c r="G141" s="246" t="s">
        <v>151</v>
      </c>
      <c r="H141" s="247">
        <v>150</v>
      </c>
      <c r="I141" s="248"/>
      <c r="J141" s="249">
        <f>ROUND(I141*H141,2)</f>
        <v>0</v>
      </c>
      <c r="K141" s="245" t="s">
        <v>152</v>
      </c>
      <c r="L141" s="44"/>
      <c r="M141" s="250" t="s">
        <v>1</v>
      </c>
      <c r="N141" s="251" t="s">
        <v>41</v>
      </c>
      <c r="O141" s="91"/>
      <c r="P141" s="252">
        <f>O141*H141</f>
        <v>0</v>
      </c>
      <c r="Q141" s="252">
        <v>0</v>
      </c>
      <c r="R141" s="252">
        <f>Q141*H141</f>
        <v>0</v>
      </c>
      <c r="S141" s="252">
        <v>0.090999999999999998</v>
      </c>
      <c r="T141" s="253">
        <f>S141*H141</f>
        <v>13.65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4" t="s">
        <v>153</v>
      </c>
      <c r="AT141" s="254" t="s">
        <v>148</v>
      </c>
      <c r="AU141" s="254" t="s">
        <v>85</v>
      </c>
      <c r="AY141" s="17" t="s">
        <v>145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7" t="s">
        <v>83</v>
      </c>
      <c r="BK141" s="255">
        <f>ROUND(I141*H141,2)</f>
        <v>0</v>
      </c>
      <c r="BL141" s="17" t="s">
        <v>153</v>
      </c>
      <c r="BM141" s="254" t="s">
        <v>168</v>
      </c>
    </row>
    <row r="142" s="12" customFormat="1" ht="22.8" customHeight="1">
      <c r="A142" s="12"/>
      <c r="B142" s="227"/>
      <c r="C142" s="228"/>
      <c r="D142" s="229" t="s">
        <v>75</v>
      </c>
      <c r="E142" s="241" t="s">
        <v>169</v>
      </c>
      <c r="F142" s="241" t="s">
        <v>170</v>
      </c>
      <c r="G142" s="228"/>
      <c r="H142" s="228"/>
      <c r="I142" s="231"/>
      <c r="J142" s="242">
        <f>BK142</f>
        <v>0</v>
      </c>
      <c r="K142" s="228"/>
      <c r="L142" s="233"/>
      <c r="M142" s="234"/>
      <c r="N142" s="235"/>
      <c r="O142" s="235"/>
      <c r="P142" s="236">
        <f>SUM(P143:P162)</f>
        <v>0</v>
      </c>
      <c r="Q142" s="235"/>
      <c r="R142" s="236">
        <f>SUM(R143:R162)</f>
        <v>0</v>
      </c>
      <c r="S142" s="235"/>
      <c r="T142" s="237">
        <f>SUM(T143:T162)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8" t="s">
        <v>83</v>
      </c>
      <c r="AT142" s="239" t="s">
        <v>75</v>
      </c>
      <c r="AU142" s="239" t="s">
        <v>83</v>
      </c>
      <c r="AY142" s="238" t="s">
        <v>145</v>
      </c>
      <c r="BK142" s="240">
        <f>SUM(BK143:BK162)</f>
        <v>0</v>
      </c>
    </row>
    <row r="143" s="2" customFormat="1" ht="33" customHeight="1">
      <c r="A143" s="38"/>
      <c r="B143" s="39"/>
      <c r="C143" s="243" t="s">
        <v>171</v>
      </c>
      <c r="D143" s="243" t="s">
        <v>148</v>
      </c>
      <c r="E143" s="244" t="s">
        <v>172</v>
      </c>
      <c r="F143" s="245" t="s">
        <v>173</v>
      </c>
      <c r="G143" s="246" t="s">
        <v>174</v>
      </c>
      <c r="H143" s="247">
        <v>19.513999999999999</v>
      </c>
      <c r="I143" s="248"/>
      <c r="J143" s="249">
        <f>ROUND(I143*H143,2)</f>
        <v>0</v>
      </c>
      <c r="K143" s="245" t="s">
        <v>152</v>
      </c>
      <c r="L143" s="44"/>
      <c r="M143" s="250" t="s">
        <v>1</v>
      </c>
      <c r="N143" s="251" t="s">
        <v>41</v>
      </c>
      <c r="O143" s="91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153</v>
      </c>
      <c r="AT143" s="254" t="s">
        <v>148</v>
      </c>
      <c r="AU143" s="254" t="s">
        <v>85</v>
      </c>
      <c r="AY143" s="17" t="s">
        <v>145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153</v>
      </c>
      <c r="BM143" s="254" t="s">
        <v>175</v>
      </c>
    </row>
    <row r="144" s="13" customFormat="1">
      <c r="A144" s="13"/>
      <c r="B144" s="256"/>
      <c r="C144" s="257"/>
      <c r="D144" s="258" t="s">
        <v>155</v>
      </c>
      <c r="E144" s="259" t="s">
        <v>1</v>
      </c>
      <c r="F144" s="260" t="s">
        <v>176</v>
      </c>
      <c r="G144" s="257"/>
      <c r="H144" s="261">
        <v>4.9349999999999996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155</v>
      </c>
      <c r="AU144" s="267" t="s">
        <v>85</v>
      </c>
      <c r="AV144" s="13" t="s">
        <v>85</v>
      </c>
      <c r="AW144" s="13" t="s">
        <v>33</v>
      </c>
      <c r="AX144" s="13" t="s">
        <v>76</v>
      </c>
      <c r="AY144" s="267" t="s">
        <v>145</v>
      </c>
    </row>
    <row r="145" s="13" customFormat="1">
      <c r="A145" s="13"/>
      <c r="B145" s="256"/>
      <c r="C145" s="257"/>
      <c r="D145" s="258" t="s">
        <v>155</v>
      </c>
      <c r="E145" s="259" t="s">
        <v>1</v>
      </c>
      <c r="F145" s="260" t="s">
        <v>177</v>
      </c>
      <c r="G145" s="257"/>
      <c r="H145" s="261">
        <v>0.92900000000000005</v>
      </c>
      <c r="I145" s="262"/>
      <c r="J145" s="257"/>
      <c r="K145" s="257"/>
      <c r="L145" s="263"/>
      <c r="M145" s="264"/>
      <c r="N145" s="265"/>
      <c r="O145" s="265"/>
      <c r="P145" s="265"/>
      <c r="Q145" s="265"/>
      <c r="R145" s="265"/>
      <c r="S145" s="265"/>
      <c r="T145" s="26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155</v>
      </c>
      <c r="AU145" s="267" t="s">
        <v>85</v>
      </c>
      <c r="AV145" s="13" t="s">
        <v>85</v>
      </c>
      <c r="AW145" s="13" t="s">
        <v>33</v>
      </c>
      <c r="AX145" s="13" t="s">
        <v>76</v>
      </c>
      <c r="AY145" s="267" t="s">
        <v>145</v>
      </c>
    </row>
    <row r="146" s="13" customFormat="1">
      <c r="A146" s="13"/>
      <c r="B146" s="256"/>
      <c r="C146" s="257"/>
      <c r="D146" s="258" t="s">
        <v>155</v>
      </c>
      <c r="E146" s="259" t="s">
        <v>1</v>
      </c>
      <c r="F146" s="260" t="s">
        <v>178</v>
      </c>
      <c r="G146" s="257"/>
      <c r="H146" s="261">
        <v>13.65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155</v>
      </c>
      <c r="AU146" s="267" t="s">
        <v>85</v>
      </c>
      <c r="AV146" s="13" t="s">
        <v>85</v>
      </c>
      <c r="AW146" s="13" t="s">
        <v>33</v>
      </c>
      <c r="AX146" s="13" t="s">
        <v>76</v>
      </c>
      <c r="AY146" s="267" t="s">
        <v>145</v>
      </c>
    </row>
    <row r="147" s="14" customFormat="1">
      <c r="A147" s="14"/>
      <c r="B147" s="268"/>
      <c r="C147" s="269"/>
      <c r="D147" s="258" t="s">
        <v>155</v>
      </c>
      <c r="E147" s="270" t="s">
        <v>1</v>
      </c>
      <c r="F147" s="271" t="s">
        <v>165</v>
      </c>
      <c r="G147" s="269"/>
      <c r="H147" s="272">
        <v>19.513999999999999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155</v>
      </c>
      <c r="AU147" s="278" t="s">
        <v>85</v>
      </c>
      <c r="AV147" s="14" t="s">
        <v>153</v>
      </c>
      <c r="AW147" s="14" t="s">
        <v>33</v>
      </c>
      <c r="AX147" s="14" t="s">
        <v>83</v>
      </c>
      <c r="AY147" s="278" t="s">
        <v>145</v>
      </c>
    </row>
    <row r="148" s="2" customFormat="1" ht="16.5" customHeight="1">
      <c r="A148" s="38"/>
      <c r="B148" s="39"/>
      <c r="C148" s="243" t="s">
        <v>153</v>
      </c>
      <c r="D148" s="243" t="s">
        <v>148</v>
      </c>
      <c r="E148" s="244" t="s">
        <v>179</v>
      </c>
      <c r="F148" s="245" t="s">
        <v>180</v>
      </c>
      <c r="G148" s="246" t="s">
        <v>174</v>
      </c>
      <c r="H148" s="247">
        <v>5.8639999999999999</v>
      </c>
      <c r="I148" s="248"/>
      <c r="J148" s="249">
        <f>ROUND(I148*H148,2)</f>
        <v>0</v>
      </c>
      <c r="K148" s="245" t="s">
        <v>1</v>
      </c>
      <c r="L148" s="44"/>
      <c r="M148" s="250" t="s">
        <v>1</v>
      </c>
      <c r="N148" s="251" t="s">
        <v>41</v>
      </c>
      <c r="O148" s="91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4" t="s">
        <v>153</v>
      </c>
      <c r="AT148" s="254" t="s">
        <v>148</v>
      </c>
      <c r="AU148" s="254" t="s">
        <v>85</v>
      </c>
      <c r="AY148" s="17" t="s">
        <v>145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7" t="s">
        <v>83</v>
      </c>
      <c r="BK148" s="255">
        <f>ROUND(I148*H148,2)</f>
        <v>0</v>
      </c>
      <c r="BL148" s="17" t="s">
        <v>153</v>
      </c>
      <c r="BM148" s="254" t="s">
        <v>181</v>
      </c>
    </row>
    <row r="149" s="13" customFormat="1">
      <c r="A149" s="13"/>
      <c r="B149" s="256"/>
      <c r="C149" s="257"/>
      <c r="D149" s="258" t="s">
        <v>155</v>
      </c>
      <c r="E149" s="259" t="s">
        <v>1</v>
      </c>
      <c r="F149" s="260" t="s">
        <v>176</v>
      </c>
      <c r="G149" s="257"/>
      <c r="H149" s="261">
        <v>4.9349999999999996</v>
      </c>
      <c r="I149" s="262"/>
      <c r="J149" s="257"/>
      <c r="K149" s="257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155</v>
      </c>
      <c r="AU149" s="267" t="s">
        <v>85</v>
      </c>
      <c r="AV149" s="13" t="s">
        <v>85</v>
      </c>
      <c r="AW149" s="13" t="s">
        <v>33</v>
      </c>
      <c r="AX149" s="13" t="s">
        <v>76</v>
      </c>
      <c r="AY149" s="267" t="s">
        <v>145</v>
      </c>
    </row>
    <row r="150" s="13" customFormat="1">
      <c r="A150" s="13"/>
      <c r="B150" s="256"/>
      <c r="C150" s="257"/>
      <c r="D150" s="258" t="s">
        <v>155</v>
      </c>
      <c r="E150" s="259" t="s">
        <v>1</v>
      </c>
      <c r="F150" s="260" t="s">
        <v>177</v>
      </c>
      <c r="G150" s="257"/>
      <c r="H150" s="261">
        <v>0.92900000000000005</v>
      </c>
      <c r="I150" s="262"/>
      <c r="J150" s="257"/>
      <c r="K150" s="257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155</v>
      </c>
      <c r="AU150" s="267" t="s">
        <v>85</v>
      </c>
      <c r="AV150" s="13" t="s">
        <v>85</v>
      </c>
      <c r="AW150" s="13" t="s">
        <v>33</v>
      </c>
      <c r="AX150" s="13" t="s">
        <v>76</v>
      </c>
      <c r="AY150" s="267" t="s">
        <v>145</v>
      </c>
    </row>
    <row r="151" s="14" customFormat="1">
      <c r="A151" s="14"/>
      <c r="B151" s="268"/>
      <c r="C151" s="269"/>
      <c r="D151" s="258" t="s">
        <v>155</v>
      </c>
      <c r="E151" s="270" t="s">
        <v>1</v>
      </c>
      <c r="F151" s="271" t="s">
        <v>165</v>
      </c>
      <c r="G151" s="269"/>
      <c r="H151" s="272">
        <v>5.8639999999999999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8" t="s">
        <v>155</v>
      </c>
      <c r="AU151" s="278" t="s">
        <v>85</v>
      </c>
      <c r="AV151" s="14" t="s">
        <v>153</v>
      </c>
      <c r="AW151" s="14" t="s">
        <v>33</v>
      </c>
      <c r="AX151" s="14" t="s">
        <v>83</v>
      </c>
      <c r="AY151" s="278" t="s">
        <v>145</v>
      </c>
    </row>
    <row r="152" s="2" customFormat="1" ht="55.5" customHeight="1">
      <c r="A152" s="38"/>
      <c r="B152" s="39"/>
      <c r="C152" s="243" t="s">
        <v>182</v>
      </c>
      <c r="D152" s="243" t="s">
        <v>148</v>
      </c>
      <c r="E152" s="244" t="s">
        <v>183</v>
      </c>
      <c r="F152" s="245" t="s">
        <v>184</v>
      </c>
      <c r="G152" s="246" t="s">
        <v>174</v>
      </c>
      <c r="H152" s="247">
        <v>58.542000000000002</v>
      </c>
      <c r="I152" s="248"/>
      <c r="J152" s="249">
        <f>ROUND(I152*H152,2)</f>
        <v>0</v>
      </c>
      <c r="K152" s="245" t="s">
        <v>152</v>
      </c>
      <c r="L152" s="44"/>
      <c r="M152" s="250" t="s">
        <v>1</v>
      </c>
      <c r="N152" s="251" t="s">
        <v>41</v>
      </c>
      <c r="O152" s="9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153</v>
      </c>
      <c r="AT152" s="254" t="s">
        <v>148</v>
      </c>
      <c r="AU152" s="254" t="s">
        <v>85</v>
      </c>
      <c r="AY152" s="17" t="s">
        <v>145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83</v>
      </c>
      <c r="BK152" s="255">
        <f>ROUND(I152*H152,2)</f>
        <v>0</v>
      </c>
      <c r="BL152" s="17" t="s">
        <v>153</v>
      </c>
      <c r="BM152" s="254" t="s">
        <v>185</v>
      </c>
    </row>
    <row r="153" s="13" customFormat="1">
      <c r="A153" s="13"/>
      <c r="B153" s="256"/>
      <c r="C153" s="257"/>
      <c r="D153" s="258" t="s">
        <v>155</v>
      </c>
      <c r="E153" s="259" t="s">
        <v>1</v>
      </c>
      <c r="F153" s="260" t="s">
        <v>186</v>
      </c>
      <c r="G153" s="257"/>
      <c r="H153" s="261">
        <v>19.513999999999999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155</v>
      </c>
      <c r="AU153" s="267" t="s">
        <v>85</v>
      </c>
      <c r="AV153" s="13" t="s">
        <v>85</v>
      </c>
      <c r="AW153" s="13" t="s">
        <v>33</v>
      </c>
      <c r="AX153" s="13" t="s">
        <v>83</v>
      </c>
      <c r="AY153" s="267" t="s">
        <v>145</v>
      </c>
    </row>
    <row r="154" s="13" customFormat="1">
      <c r="A154" s="13"/>
      <c r="B154" s="256"/>
      <c r="C154" s="257"/>
      <c r="D154" s="258" t="s">
        <v>155</v>
      </c>
      <c r="E154" s="257"/>
      <c r="F154" s="260" t="s">
        <v>187</v>
      </c>
      <c r="G154" s="257"/>
      <c r="H154" s="261">
        <v>58.542000000000002</v>
      </c>
      <c r="I154" s="262"/>
      <c r="J154" s="257"/>
      <c r="K154" s="257"/>
      <c r="L154" s="263"/>
      <c r="M154" s="264"/>
      <c r="N154" s="265"/>
      <c r="O154" s="265"/>
      <c r="P154" s="265"/>
      <c r="Q154" s="265"/>
      <c r="R154" s="265"/>
      <c r="S154" s="265"/>
      <c r="T154" s="26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7" t="s">
        <v>155</v>
      </c>
      <c r="AU154" s="267" t="s">
        <v>85</v>
      </c>
      <c r="AV154" s="13" t="s">
        <v>85</v>
      </c>
      <c r="AW154" s="13" t="s">
        <v>4</v>
      </c>
      <c r="AX154" s="13" t="s">
        <v>83</v>
      </c>
      <c r="AY154" s="267" t="s">
        <v>145</v>
      </c>
    </row>
    <row r="155" s="2" customFormat="1" ht="21.75" customHeight="1">
      <c r="A155" s="38"/>
      <c r="B155" s="39"/>
      <c r="C155" s="243" t="s">
        <v>188</v>
      </c>
      <c r="D155" s="243" t="s">
        <v>148</v>
      </c>
      <c r="E155" s="244" t="s">
        <v>189</v>
      </c>
      <c r="F155" s="245" t="s">
        <v>190</v>
      </c>
      <c r="G155" s="246" t="s">
        <v>174</v>
      </c>
      <c r="H155" s="247">
        <v>19.513999999999999</v>
      </c>
      <c r="I155" s="248"/>
      <c r="J155" s="249">
        <f>ROUND(I155*H155,2)</f>
        <v>0</v>
      </c>
      <c r="K155" s="245" t="s">
        <v>152</v>
      </c>
      <c r="L155" s="44"/>
      <c r="M155" s="250" t="s">
        <v>1</v>
      </c>
      <c r="N155" s="251" t="s">
        <v>41</v>
      </c>
      <c r="O155" s="91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4" t="s">
        <v>153</v>
      </c>
      <c r="AT155" s="254" t="s">
        <v>148</v>
      </c>
      <c r="AU155" s="254" t="s">
        <v>85</v>
      </c>
      <c r="AY155" s="17" t="s">
        <v>145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7" t="s">
        <v>83</v>
      </c>
      <c r="BK155" s="255">
        <f>ROUND(I155*H155,2)</f>
        <v>0</v>
      </c>
      <c r="BL155" s="17" t="s">
        <v>153</v>
      </c>
      <c r="BM155" s="254" t="s">
        <v>191</v>
      </c>
    </row>
    <row r="156" s="13" customFormat="1">
      <c r="A156" s="13"/>
      <c r="B156" s="256"/>
      <c r="C156" s="257"/>
      <c r="D156" s="258" t="s">
        <v>155</v>
      </c>
      <c r="E156" s="259" t="s">
        <v>1</v>
      </c>
      <c r="F156" s="260" t="s">
        <v>186</v>
      </c>
      <c r="G156" s="257"/>
      <c r="H156" s="261">
        <v>19.513999999999999</v>
      </c>
      <c r="I156" s="262"/>
      <c r="J156" s="257"/>
      <c r="K156" s="257"/>
      <c r="L156" s="263"/>
      <c r="M156" s="264"/>
      <c r="N156" s="265"/>
      <c r="O156" s="265"/>
      <c r="P156" s="265"/>
      <c r="Q156" s="265"/>
      <c r="R156" s="265"/>
      <c r="S156" s="265"/>
      <c r="T156" s="26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7" t="s">
        <v>155</v>
      </c>
      <c r="AU156" s="267" t="s">
        <v>85</v>
      </c>
      <c r="AV156" s="13" t="s">
        <v>85</v>
      </c>
      <c r="AW156" s="13" t="s">
        <v>33</v>
      </c>
      <c r="AX156" s="13" t="s">
        <v>83</v>
      </c>
      <c r="AY156" s="267" t="s">
        <v>145</v>
      </c>
    </row>
    <row r="157" s="2" customFormat="1" ht="33" customHeight="1">
      <c r="A157" s="38"/>
      <c r="B157" s="39"/>
      <c r="C157" s="243" t="s">
        <v>192</v>
      </c>
      <c r="D157" s="243" t="s">
        <v>148</v>
      </c>
      <c r="E157" s="244" t="s">
        <v>193</v>
      </c>
      <c r="F157" s="245" t="s">
        <v>194</v>
      </c>
      <c r="G157" s="246" t="s">
        <v>174</v>
      </c>
      <c r="H157" s="247">
        <v>565.90599999999995</v>
      </c>
      <c r="I157" s="248"/>
      <c r="J157" s="249">
        <f>ROUND(I157*H157,2)</f>
        <v>0</v>
      </c>
      <c r="K157" s="245" t="s">
        <v>152</v>
      </c>
      <c r="L157" s="44"/>
      <c r="M157" s="250" t="s">
        <v>1</v>
      </c>
      <c r="N157" s="251" t="s">
        <v>41</v>
      </c>
      <c r="O157" s="91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4" t="s">
        <v>153</v>
      </c>
      <c r="AT157" s="254" t="s">
        <v>148</v>
      </c>
      <c r="AU157" s="254" t="s">
        <v>85</v>
      </c>
      <c r="AY157" s="17" t="s">
        <v>145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7" t="s">
        <v>83</v>
      </c>
      <c r="BK157" s="255">
        <f>ROUND(I157*H157,2)</f>
        <v>0</v>
      </c>
      <c r="BL157" s="17" t="s">
        <v>153</v>
      </c>
      <c r="BM157" s="254" t="s">
        <v>195</v>
      </c>
    </row>
    <row r="158" s="13" customFormat="1">
      <c r="A158" s="13"/>
      <c r="B158" s="256"/>
      <c r="C158" s="257"/>
      <c r="D158" s="258" t="s">
        <v>155</v>
      </c>
      <c r="E158" s="259" t="s">
        <v>1</v>
      </c>
      <c r="F158" s="260" t="s">
        <v>186</v>
      </c>
      <c r="G158" s="257"/>
      <c r="H158" s="261">
        <v>19.513999999999999</v>
      </c>
      <c r="I158" s="262"/>
      <c r="J158" s="257"/>
      <c r="K158" s="257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155</v>
      </c>
      <c r="AU158" s="267" t="s">
        <v>85</v>
      </c>
      <c r="AV158" s="13" t="s">
        <v>85</v>
      </c>
      <c r="AW158" s="13" t="s">
        <v>33</v>
      </c>
      <c r="AX158" s="13" t="s">
        <v>83</v>
      </c>
      <c r="AY158" s="267" t="s">
        <v>145</v>
      </c>
    </row>
    <row r="159" s="13" customFormat="1">
      <c r="A159" s="13"/>
      <c r="B159" s="256"/>
      <c r="C159" s="257"/>
      <c r="D159" s="258" t="s">
        <v>155</v>
      </c>
      <c r="E159" s="257"/>
      <c r="F159" s="260" t="s">
        <v>196</v>
      </c>
      <c r="G159" s="257"/>
      <c r="H159" s="261">
        <v>565.90599999999995</v>
      </c>
      <c r="I159" s="262"/>
      <c r="J159" s="257"/>
      <c r="K159" s="257"/>
      <c r="L159" s="263"/>
      <c r="M159" s="264"/>
      <c r="N159" s="265"/>
      <c r="O159" s="265"/>
      <c r="P159" s="265"/>
      <c r="Q159" s="265"/>
      <c r="R159" s="265"/>
      <c r="S159" s="265"/>
      <c r="T159" s="26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7" t="s">
        <v>155</v>
      </c>
      <c r="AU159" s="267" t="s">
        <v>85</v>
      </c>
      <c r="AV159" s="13" t="s">
        <v>85</v>
      </c>
      <c r="AW159" s="13" t="s">
        <v>4</v>
      </c>
      <c r="AX159" s="13" t="s">
        <v>83</v>
      </c>
      <c r="AY159" s="267" t="s">
        <v>145</v>
      </c>
    </row>
    <row r="160" s="2" customFormat="1" ht="44.25" customHeight="1">
      <c r="A160" s="38"/>
      <c r="B160" s="39"/>
      <c r="C160" s="243" t="s">
        <v>197</v>
      </c>
      <c r="D160" s="243" t="s">
        <v>148</v>
      </c>
      <c r="E160" s="244" t="s">
        <v>198</v>
      </c>
      <c r="F160" s="245" t="s">
        <v>199</v>
      </c>
      <c r="G160" s="246" t="s">
        <v>174</v>
      </c>
      <c r="H160" s="247">
        <v>13.65</v>
      </c>
      <c r="I160" s="248"/>
      <c r="J160" s="249">
        <f>ROUND(I160*H160,2)</f>
        <v>0</v>
      </c>
      <c r="K160" s="245" t="s">
        <v>152</v>
      </c>
      <c r="L160" s="44"/>
      <c r="M160" s="250" t="s">
        <v>1</v>
      </c>
      <c r="N160" s="251" t="s">
        <v>41</v>
      </c>
      <c r="O160" s="91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4" t="s">
        <v>153</v>
      </c>
      <c r="AT160" s="254" t="s">
        <v>148</v>
      </c>
      <c r="AU160" s="254" t="s">
        <v>85</v>
      </c>
      <c r="AY160" s="17" t="s">
        <v>145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7" t="s">
        <v>83</v>
      </c>
      <c r="BK160" s="255">
        <f>ROUND(I160*H160,2)</f>
        <v>0</v>
      </c>
      <c r="BL160" s="17" t="s">
        <v>153</v>
      </c>
      <c r="BM160" s="254" t="s">
        <v>200</v>
      </c>
    </row>
    <row r="161" s="2" customFormat="1" ht="33" customHeight="1">
      <c r="A161" s="38"/>
      <c r="B161" s="39"/>
      <c r="C161" s="243" t="s">
        <v>146</v>
      </c>
      <c r="D161" s="243" t="s">
        <v>148</v>
      </c>
      <c r="E161" s="244" t="s">
        <v>201</v>
      </c>
      <c r="F161" s="245" t="s">
        <v>202</v>
      </c>
      <c r="G161" s="246" t="s">
        <v>174</v>
      </c>
      <c r="H161" s="247">
        <v>4.9349999999999996</v>
      </c>
      <c r="I161" s="248"/>
      <c r="J161" s="249">
        <f>ROUND(I161*H161,2)</f>
        <v>0</v>
      </c>
      <c r="K161" s="245" t="s">
        <v>152</v>
      </c>
      <c r="L161" s="44"/>
      <c r="M161" s="250" t="s">
        <v>1</v>
      </c>
      <c r="N161" s="251" t="s">
        <v>41</v>
      </c>
      <c r="O161" s="91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4" t="s">
        <v>153</v>
      </c>
      <c r="AT161" s="254" t="s">
        <v>148</v>
      </c>
      <c r="AU161" s="254" t="s">
        <v>85</v>
      </c>
      <c r="AY161" s="17" t="s">
        <v>145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7" t="s">
        <v>83</v>
      </c>
      <c r="BK161" s="255">
        <f>ROUND(I161*H161,2)</f>
        <v>0</v>
      </c>
      <c r="BL161" s="17" t="s">
        <v>153</v>
      </c>
      <c r="BM161" s="254" t="s">
        <v>203</v>
      </c>
    </row>
    <row r="162" s="2" customFormat="1" ht="33" customHeight="1">
      <c r="A162" s="38"/>
      <c r="B162" s="39"/>
      <c r="C162" s="243" t="s">
        <v>204</v>
      </c>
      <c r="D162" s="243" t="s">
        <v>148</v>
      </c>
      <c r="E162" s="244" t="s">
        <v>205</v>
      </c>
      <c r="F162" s="245" t="s">
        <v>206</v>
      </c>
      <c r="G162" s="246" t="s">
        <v>174</v>
      </c>
      <c r="H162" s="247">
        <v>0.92900000000000005</v>
      </c>
      <c r="I162" s="248"/>
      <c r="J162" s="249">
        <f>ROUND(I162*H162,2)</f>
        <v>0</v>
      </c>
      <c r="K162" s="245" t="s">
        <v>152</v>
      </c>
      <c r="L162" s="44"/>
      <c r="M162" s="250" t="s">
        <v>1</v>
      </c>
      <c r="N162" s="251" t="s">
        <v>41</v>
      </c>
      <c r="O162" s="91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4" t="s">
        <v>153</v>
      </c>
      <c r="AT162" s="254" t="s">
        <v>148</v>
      </c>
      <c r="AU162" s="254" t="s">
        <v>85</v>
      </c>
      <c r="AY162" s="17" t="s">
        <v>145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7" t="s">
        <v>83</v>
      </c>
      <c r="BK162" s="255">
        <f>ROUND(I162*H162,2)</f>
        <v>0</v>
      </c>
      <c r="BL162" s="17" t="s">
        <v>153</v>
      </c>
      <c r="BM162" s="254" t="s">
        <v>207</v>
      </c>
    </row>
    <row r="163" s="12" customFormat="1" ht="25.92" customHeight="1">
      <c r="A163" s="12"/>
      <c r="B163" s="227"/>
      <c r="C163" s="228"/>
      <c r="D163" s="229" t="s">
        <v>75</v>
      </c>
      <c r="E163" s="230" t="s">
        <v>208</v>
      </c>
      <c r="F163" s="230" t="s">
        <v>209</v>
      </c>
      <c r="G163" s="228"/>
      <c r="H163" s="228"/>
      <c r="I163" s="231"/>
      <c r="J163" s="232">
        <f>BK163</f>
        <v>0</v>
      </c>
      <c r="K163" s="228"/>
      <c r="L163" s="233"/>
      <c r="M163" s="234"/>
      <c r="N163" s="235"/>
      <c r="O163" s="235"/>
      <c r="P163" s="236">
        <f>P164</f>
        <v>0</v>
      </c>
      <c r="Q163" s="235"/>
      <c r="R163" s="236">
        <f>R164</f>
        <v>0</v>
      </c>
      <c r="S163" s="235"/>
      <c r="T163" s="237">
        <f>T164</f>
        <v>0.92849999999999988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8" t="s">
        <v>85</v>
      </c>
      <c r="AT163" s="239" t="s">
        <v>75</v>
      </c>
      <c r="AU163" s="239" t="s">
        <v>76</v>
      </c>
      <c r="AY163" s="238" t="s">
        <v>145</v>
      </c>
      <c r="BK163" s="240">
        <f>BK164</f>
        <v>0</v>
      </c>
    </row>
    <row r="164" s="12" customFormat="1" ht="22.8" customHeight="1">
      <c r="A164" s="12"/>
      <c r="B164" s="227"/>
      <c r="C164" s="228"/>
      <c r="D164" s="229" t="s">
        <v>75</v>
      </c>
      <c r="E164" s="241" t="s">
        <v>210</v>
      </c>
      <c r="F164" s="241" t="s">
        <v>211</v>
      </c>
      <c r="G164" s="228"/>
      <c r="H164" s="228"/>
      <c r="I164" s="231"/>
      <c r="J164" s="242">
        <f>BK164</f>
        <v>0</v>
      </c>
      <c r="K164" s="228"/>
      <c r="L164" s="233"/>
      <c r="M164" s="234"/>
      <c r="N164" s="235"/>
      <c r="O164" s="235"/>
      <c r="P164" s="236">
        <f>SUM(P165:P166)</f>
        <v>0</v>
      </c>
      <c r="Q164" s="235"/>
      <c r="R164" s="236">
        <f>SUM(R165:R166)</f>
        <v>0</v>
      </c>
      <c r="S164" s="235"/>
      <c r="T164" s="237">
        <f>SUM(T165:T166)</f>
        <v>0.92849999999999988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8" t="s">
        <v>85</v>
      </c>
      <c r="AT164" s="239" t="s">
        <v>75</v>
      </c>
      <c r="AU164" s="239" t="s">
        <v>83</v>
      </c>
      <c r="AY164" s="238" t="s">
        <v>145</v>
      </c>
      <c r="BK164" s="240">
        <f>SUM(BK165:BK166)</f>
        <v>0</v>
      </c>
    </row>
    <row r="165" s="2" customFormat="1" ht="21.75" customHeight="1">
      <c r="A165" s="38"/>
      <c r="B165" s="39"/>
      <c r="C165" s="243" t="s">
        <v>212</v>
      </c>
      <c r="D165" s="243" t="s">
        <v>148</v>
      </c>
      <c r="E165" s="244" t="s">
        <v>213</v>
      </c>
      <c r="F165" s="245" t="s">
        <v>214</v>
      </c>
      <c r="G165" s="246" t="s">
        <v>151</v>
      </c>
      <c r="H165" s="247">
        <v>30</v>
      </c>
      <c r="I165" s="248"/>
      <c r="J165" s="249">
        <f>ROUND(I165*H165,2)</f>
        <v>0</v>
      </c>
      <c r="K165" s="245" t="s">
        <v>152</v>
      </c>
      <c r="L165" s="44"/>
      <c r="M165" s="250" t="s">
        <v>1</v>
      </c>
      <c r="N165" s="251" t="s">
        <v>41</v>
      </c>
      <c r="O165" s="91"/>
      <c r="P165" s="252">
        <f>O165*H165</f>
        <v>0</v>
      </c>
      <c r="Q165" s="252">
        <v>0</v>
      </c>
      <c r="R165" s="252">
        <f>Q165*H165</f>
        <v>0</v>
      </c>
      <c r="S165" s="252">
        <v>0.014</v>
      </c>
      <c r="T165" s="253">
        <f>S165*H165</f>
        <v>0.41999999999999998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4" t="s">
        <v>215</v>
      </c>
      <c r="AT165" s="254" t="s">
        <v>148</v>
      </c>
      <c r="AU165" s="254" t="s">
        <v>85</v>
      </c>
      <c r="AY165" s="17" t="s">
        <v>145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7" t="s">
        <v>83</v>
      </c>
      <c r="BK165" s="255">
        <f>ROUND(I165*H165,2)</f>
        <v>0</v>
      </c>
      <c r="BL165" s="17" t="s">
        <v>215</v>
      </c>
      <c r="BM165" s="254" t="s">
        <v>216</v>
      </c>
    </row>
    <row r="166" s="2" customFormat="1" ht="16.5" customHeight="1">
      <c r="A166" s="38"/>
      <c r="B166" s="39"/>
      <c r="C166" s="243" t="s">
        <v>217</v>
      </c>
      <c r="D166" s="243" t="s">
        <v>148</v>
      </c>
      <c r="E166" s="244" t="s">
        <v>218</v>
      </c>
      <c r="F166" s="245" t="s">
        <v>219</v>
      </c>
      <c r="G166" s="246" t="s">
        <v>151</v>
      </c>
      <c r="H166" s="247">
        <v>30</v>
      </c>
      <c r="I166" s="248"/>
      <c r="J166" s="249">
        <f>ROUND(I166*H166,2)</f>
        <v>0</v>
      </c>
      <c r="K166" s="245" t="s">
        <v>152</v>
      </c>
      <c r="L166" s="44"/>
      <c r="M166" s="250" t="s">
        <v>1</v>
      </c>
      <c r="N166" s="251" t="s">
        <v>41</v>
      </c>
      <c r="O166" s="91"/>
      <c r="P166" s="252">
        <f>O166*H166</f>
        <v>0</v>
      </c>
      <c r="Q166" s="252">
        <v>0</v>
      </c>
      <c r="R166" s="252">
        <f>Q166*H166</f>
        <v>0</v>
      </c>
      <c r="S166" s="252">
        <v>0.01695</v>
      </c>
      <c r="T166" s="253">
        <f>S166*H166</f>
        <v>0.50849999999999995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4" t="s">
        <v>215</v>
      </c>
      <c r="AT166" s="254" t="s">
        <v>148</v>
      </c>
      <c r="AU166" s="254" t="s">
        <v>85</v>
      </c>
      <c r="AY166" s="17" t="s">
        <v>145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7" t="s">
        <v>83</v>
      </c>
      <c r="BK166" s="255">
        <f>ROUND(I166*H166,2)</f>
        <v>0</v>
      </c>
      <c r="BL166" s="17" t="s">
        <v>215</v>
      </c>
      <c r="BM166" s="254" t="s">
        <v>220</v>
      </c>
    </row>
    <row r="167" s="12" customFormat="1" ht="25.92" customHeight="1">
      <c r="A167" s="12"/>
      <c r="B167" s="227"/>
      <c r="C167" s="228"/>
      <c r="D167" s="229" t="s">
        <v>75</v>
      </c>
      <c r="E167" s="230" t="s">
        <v>221</v>
      </c>
      <c r="F167" s="230" t="s">
        <v>222</v>
      </c>
      <c r="G167" s="228"/>
      <c r="H167" s="228"/>
      <c r="I167" s="231"/>
      <c r="J167" s="232">
        <f>BK167</f>
        <v>0</v>
      </c>
      <c r="K167" s="228"/>
      <c r="L167" s="233"/>
      <c r="M167" s="234"/>
      <c r="N167" s="235"/>
      <c r="O167" s="235"/>
      <c r="P167" s="236">
        <f>P168</f>
        <v>0</v>
      </c>
      <c r="Q167" s="235"/>
      <c r="R167" s="236">
        <f>R168</f>
        <v>0</v>
      </c>
      <c r="S167" s="235"/>
      <c r="T167" s="237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8" t="s">
        <v>182</v>
      </c>
      <c r="AT167" s="239" t="s">
        <v>75</v>
      </c>
      <c r="AU167" s="239" t="s">
        <v>76</v>
      </c>
      <c r="AY167" s="238" t="s">
        <v>145</v>
      </c>
      <c r="BK167" s="240">
        <f>BK168</f>
        <v>0</v>
      </c>
    </row>
    <row r="168" s="12" customFormat="1" ht="22.8" customHeight="1">
      <c r="A168" s="12"/>
      <c r="B168" s="227"/>
      <c r="C168" s="228"/>
      <c r="D168" s="229" t="s">
        <v>75</v>
      </c>
      <c r="E168" s="241" t="s">
        <v>223</v>
      </c>
      <c r="F168" s="241" t="s">
        <v>224</v>
      </c>
      <c r="G168" s="228"/>
      <c r="H168" s="228"/>
      <c r="I168" s="231"/>
      <c r="J168" s="242">
        <f>BK168</f>
        <v>0</v>
      </c>
      <c r="K168" s="228"/>
      <c r="L168" s="233"/>
      <c r="M168" s="234"/>
      <c r="N168" s="235"/>
      <c r="O168" s="235"/>
      <c r="P168" s="236">
        <f>P169</f>
        <v>0</v>
      </c>
      <c r="Q168" s="235"/>
      <c r="R168" s="236">
        <f>R169</f>
        <v>0</v>
      </c>
      <c r="S168" s="235"/>
      <c r="T168" s="237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8" t="s">
        <v>182</v>
      </c>
      <c r="AT168" s="239" t="s">
        <v>75</v>
      </c>
      <c r="AU168" s="239" t="s">
        <v>83</v>
      </c>
      <c r="AY168" s="238" t="s">
        <v>145</v>
      </c>
      <c r="BK168" s="240">
        <f>BK169</f>
        <v>0</v>
      </c>
    </row>
    <row r="169" s="2" customFormat="1" ht="16.5" customHeight="1">
      <c r="A169" s="38"/>
      <c r="B169" s="39"/>
      <c r="C169" s="243" t="s">
        <v>225</v>
      </c>
      <c r="D169" s="243" t="s">
        <v>148</v>
      </c>
      <c r="E169" s="244" t="s">
        <v>226</v>
      </c>
      <c r="F169" s="245" t="s">
        <v>227</v>
      </c>
      <c r="G169" s="246" t="s">
        <v>228</v>
      </c>
      <c r="H169" s="247">
        <v>1</v>
      </c>
      <c r="I169" s="248"/>
      <c r="J169" s="249">
        <f>ROUND(I169*H169,2)</f>
        <v>0</v>
      </c>
      <c r="K169" s="245" t="s">
        <v>152</v>
      </c>
      <c r="L169" s="44"/>
      <c r="M169" s="279" t="s">
        <v>1</v>
      </c>
      <c r="N169" s="280" t="s">
        <v>41</v>
      </c>
      <c r="O169" s="281"/>
      <c r="P169" s="282">
        <f>O169*H169</f>
        <v>0</v>
      </c>
      <c r="Q169" s="282">
        <v>0</v>
      </c>
      <c r="R169" s="282">
        <f>Q169*H169</f>
        <v>0</v>
      </c>
      <c r="S169" s="282">
        <v>0</v>
      </c>
      <c r="T169" s="28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4" t="s">
        <v>229</v>
      </c>
      <c r="AT169" s="254" t="s">
        <v>148</v>
      </c>
      <c r="AU169" s="254" t="s">
        <v>85</v>
      </c>
      <c r="AY169" s="17" t="s">
        <v>145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7" t="s">
        <v>83</v>
      </c>
      <c r="BK169" s="255">
        <f>ROUND(I169*H169,2)</f>
        <v>0</v>
      </c>
      <c r="BL169" s="17" t="s">
        <v>229</v>
      </c>
      <c r="BM169" s="254" t="s">
        <v>230</v>
      </c>
    </row>
    <row r="170" s="2" customFormat="1" ht="6.96" customHeight="1">
      <c r="A170" s="38"/>
      <c r="B170" s="66"/>
      <c r="C170" s="67"/>
      <c r="D170" s="67"/>
      <c r="E170" s="67"/>
      <c r="F170" s="67"/>
      <c r="G170" s="67"/>
      <c r="H170" s="67"/>
      <c r="I170" s="192"/>
      <c r="J170" s="67"/>
      <c r="K170" s="67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i59q0vuvT0dHZmTrCzs3aN3NsJHOhCQEpeU7SAkZUWuNyufA9ged3iDqzdSPcFrraVHvo7Pp/Y2a33yS0L3F/g==" hashValue="vXEhgVWJDVXMZn3CJVradg7It1OSn0F1/sgpvgv/REjI71Xmlnhet4PrsPK/lexuBUxwz67EQcqlHDfHPEyyYA==" algorithmName="SHA-512" password="CC35"/>
  <autoFilter ref="C126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Úklid sklepů a půdních prostor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231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30. 4. 2020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34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ROUND((SUM(BE123:BE143)),  2)</f>
        <v>0</v>
      </c>
      <c r="G35" s="38"/>
      <c r="H35" s="38"/>
      <c r="I35" s="171">
        <v>0.20999999999999999</v>
      </c>
      <c r="J35" s="170">
        <f>ROUND(((SUM(BE123:BE143))*I35),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ROUND((SUM(BF123:BF143)),  2)</f>
        <v>0</v>
      </c>
      <c r="G36" s="38"/>
      <c r="H36" s="38"/>
      <c r="I36" s="171">
        <v>0.14999999999999999</v>
      </c>
      <c r="J36" s="170">
        <f>ROUND(((SUM(BF123:BF143))*I36),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ROUND((SUM(BG123:BG143)),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ROUND((SUM(BH123:BH143)),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ROUND((SUM(BI123:BI143)),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Úklid sklepů a půdních prostor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Půda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30. 4. 2020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34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125</v>
      </c>
      <c r="E101" s="211"/>
      <c r="F101" s="211"/>
      <c r="G101" s="211"/>
      <c r="H101" s="211"/>
      <c r="I101" s="212"/>
      <c r="J101" s="213">
        <f>J129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130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Úklid sklepů a půdních prostor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115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B - Půda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30. 4. 2020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železnic, státní organizace</v>
      </c>
      <c r="G119" s="40"/>
      <c r="H119" s="40"/>
      <c r="I119" s="156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156" t="s">
        <v>34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131</v>
      </c>
      <c r="D122" s="218" t="s">
        <v>61</v>
      </c>
      <c r="E122" s="218" t="s">
        <v>57</v>
      </c>
      <c r="F122" s="218" t="s">
        <v>58</v>
      </c>
      <c r="G122" s="218" t="s">
        <v>132</v>
      </c>
      <c r="H122" s="218" t="s">
        <v>133</v>
      </c>
      <c r="I122" s="219" t="s">
        <v>134</v>
      </c>
      <c r="J122" s="218" t="s">
        <v>120</v>
      </c>
      <c r="K122" s="220" t="s">
        <v>135</v>
      </c>
      <c r="L122" s="221"/>
      <c r="M122" s="100" t="s">
        <v>1</v>
      </c>
      <c r="N122" s="101" t="s">
        <v>40</v>
      </c>
      <c r="O122" s="101" t="s">
        <v>136</v>
      </c>
      <c r="P122" s="101" t="s">
        <v>137</v>
      </c>
      <c r="Q122" s="101" t="s">
        <v>138</v>
      </c>
      <c r="R122" s="101" t="s">
        <v>139</v>
      </c>
      <c r="S122" s="101" t="s">
        <v>140</v>
      </c>
      <c r="T122" s="102" t="s">
        <v>141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142</v>
      </c>
      <c r="D123" s="40"/>
      <c r="E123" s="40"/>
      <c r="F123" s="40"/>
      <c r="G123" s="40"/>
      <c r="H123" s="40"/>
      <c r="I123" s="154"/>
      <c r="J123" s="222">
        <f>BK123</f>
        <v>0</v>
      </c>
      <c r="K123" s="40"/>
      <c r="L123" s="44"/>
      <c r="M123" s="103"/>
      <c r="N123" s="223"/>
      <c r="O123" s="104"/>
      <c r="P123" s="224">
        <f>P124</f>
        <v>0</v>
      </c>
      <c r="Q123" s="104"/>
      <c r="R123" s="224">
        <f>R124</f>
        <v>5.7307249999999996</v>
      </c>
      <c r="S123" s="104"/>
      <c r="T123" s="225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122</v>
      </c>
      <c r="BK123" s="226">
        <f>BK124</f>
        <v>0</v>
      </c>
    </row>
    <row r="124" s="12" customFormat="1" ht="25.92" customHeight="1">
      <c r="A124" s="12"/>
      <c r="B124" s="227"/>
      <c r="C124" s="228"/>
      <c r="D124" s="229" t="s">
        <v>75</v>
      </c>
      <c r="E124" s="230" t="s">
        <v>143</v>
      </c>
      <c r="F124" s="230" t="s">
        <v>144</v>
      </c>
      <c r="G124" s="228"/>
      <c r="H124" s="228"/>
      <c r="I124" s="231"/>
      <c r="J124" s="232">
        <f>BK124</f>
        <v>0</v>
      </c>
      <c r="K124" s="228"/>
      <c r="L124" s="233"/>
      <c r="M124" s="234"/>
      <c r="N124" s="235"/>
      <c r="O124" s="235"/>
      <c r="P124" s="236">
        <f>P125+P129</f>
        <v>0</v>
      </c>
      <c r="Q124" s="235"/>
      <c r="R124" s="236">
        <f>R125+R129</f>
        <v>5.7307249999999996</v>
      </c>
      <c r="S124" s="235"/>
      <c r="T124" s="237">
        <f>T125+T129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75</v>
      </c>
      <c r="AU124" s="239" t="s">
        <v>76</v>
      </c>
      <c r="AY124" s="238" t="s">
        <v>145</v>
      </c>
      <c r="BK124" s="240">
        <f>BK125+BK129</f>
        <v>0</v>
      </c>
    </row>
    <row r="125" s="12" customFormat="1" ht="22.8" customHeight="1">
      <c r="A125" s="12"/>
      <c r="B125" s="227"/>
      <c r="C125" s="228"/>
      <c r="D125" s="229" t="s">
        <v>75</v>
      </c>
      <c r="E125" s="241" t="s">
        <v>146</v>
      </c>
      <c r="F125" s="241" t="s">
        <v>147</v>
      </c>
      <c r="G125" s="228"/>
      <c r="H125" s="228"/>
      <c r="I125" s="231"/>
      <c r="J125" s="242">
        <f>BK125</f>
        <v>0</v>
      </c>
      <c r="K125" s="228"/>
      <c r="L125" s="233"/>
      <c r="M125" s="234"/>
      <c r="N125" s="235"/>
      <c r="O125" s="235"/>
      <c r="P125" s="236">
        <f>SUM(P126:P128)</f>
        <v>0</v>
      </c>
      <c r="Q125" s="235"/>
      <c r="R125" s="236">
        <f>SUM(R126:R128)</f>
        <v>5.7307249999999996</v>
      </c>
      <c r="S125" s="235"/>
      <c r="T125" s="237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75</v>
      </c>
      <c r="AU125" s="239" t="s">
        <v>83</v>
      </c>
      <c r="AY125" s="238" t="s">
        <v>145</v>
      </c>
      <c r="BK125" s="240">
        <f>SUM(BK126:BK128)</f>
        <v>0</v>
      </c>
    </row>
    <row r="126" s="2" customFormat="1" ht="55.5" customHeight="1">
      <c r="A126" s="38"/>
      <c r="B126" s="39"/>
      <c r="C126" s="243" t="s">
        <v>83</v>
      </c>
      <c r="D126" s="243" t="s">
        <v>148</v>
      </c>
      <c r="E126" s="244" t="s">
        <v>149</v>
      </c>
      <c r="F126" s="245" t="s">
        <v>150</v>
      </c>
      <c r="G126" s="246" t="s">
        <v>151</v>
      </c>
      <c r="H126" s="247">
        <v>71.5</v>
      </c>
      <c r="I126" s="248"/>
      <c r="J126" s="249">
        <f>ROUND(I126*H126,2)</f>
        <v>0</v>
      </c>
      <c r="K126" s="245" t="s">
        <v>152</v>
      </c>
      <c r="L126" s="44"/>
      <c r="M126" s="250" t="s">
        <v>1</v>
      </c>
      <c r="N126" s="251" t="s">
        <v>41</v>
      </c>
      <c r="O126" s="91"/>
      <c r="P126" s="252">
        <f>O126*H126</f>
        <v>0</v>
      </c>
      <c r="Q126" s="252">
        <v>0.080149999999999999</v>
      </c>
      <c r="R126" s="252">
        <f>Q126*H126</f>
        <v>5.7307249999999996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153</v>
      </c>
      <c r="AT126" s="254" t="s">
        <v>148</v>
      </c>
      <c r="AU126" s="254" t="s">
        <v>85</v>
      </c>
      <c r="AY126" s="17" t="s">
        <v>145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153</v>
      </c>
      <c r="BM126" s="254" t="s">
        <v>232</v>
      </c>
    </row>
    <row r="127" s="13" customFormat="1">
      <c r="A127" s="13"/>
      <c r="B127" s="256"/>
      <c r="C127" s="257"/>
      <c r="D127" s="258" t="s">
        <v>155</v>
      </c>
      <c r="E127" s="259" t="s">
        <v>1</v>
      </c>
      <c r="F127" s="260" t="s">
        <v>233</v>
      </c>
      <c r="G127" s="257"/>
      <c r="H127" s="261">
        <v>71.5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155</v>
      </c>
      <c r="AU127" s="267" t="s">
        <v>85</v>
      </c>
      <c r="AV127" s="13" t="s">
        <v>85</v>
      </c>
      <c r="AW127" s="13" t="s">
        <v>33</v>
      </c>
      <c r="AX127" s="13" t="s">
        <v>76</v>
      </c>
      <c r="AY127" s="267" t="s">
        <v>145</v>
      </c>
    </row>
    <row r="128" s="14" customFormat="1">
      <c r="A128" s="14"/>
      <c r="B128" s="268"/>
      <c r="C128" s="269"/>
      <c r="D128" s="258" t="s">
        <v>155</v>
      </c>
      <c r="E128" s="270" t="s">
        <v>1</v>
      </c>
      <c r="F128" s="271" t="s">
        <v>165</v>
      </c>
      <c r="G128" s="269"/>
      <c r="H128" s="272">
        <v>71.5</v>
      </c>
      <c r="I128" s="273"/>
      <c r="J128" s="269"/>
      <c r="K128" s="269"/>
      <c r="L128" s="274"/>
      <c r="M128" s="275"/>
      <c r="N128" s="276"/>
      <c r="O128" s="276"/>
      <c r="P128" s="276"/>
      <c r="Q128" s="276"/>
      <c r="R128" s="276"/>
      <c r="S128" s="276"/>
      <c r="T128" s="27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8" t="s">
        <v>155</v>
      </c>
      <c r="AU128" s="278" t="s">
        <v>85</v>
      </c>
      <c r="AV128" s="14" t="s">
        <v>153</v>
      </c>
      <c r="AW128" s="14" t="s">
        <v>33</v>
      </c>
      <c r="AX128" s="14" t="s">
        <v>83</v>
      </c>
      <c r="AY128" s="278" t="s">
        <v>145</v>
      </c>
    </row>
    <row r="129" s="12" customFormat="1" ht="22.8" customHeight="1">
      <c r="A129" s="12"/>
      <c r="B129" s="227"/>
      <c r="C129" s="228"/>
      <c r="D129" s="229" t="s">
        <v>75</v>
      </c>
      <c r="E129" s="241" t="s">
        <v>169</v>
      </c>
      <c r="F129" s="241" t="s">
        <v>170</v>
      </c>
      <c r="G129" s="228"/>
      <c r="H129" s="228"/>
      <c r="I129" s="231"/>
      <c r="J129" s="242">
        <f>BK129</f>
        <v>0</v>
      </c>
      <c r="K129" s="228"/>
      <c r="L129" s="233"/>
      <c r="M129" s="234"/>
      <c r="N129" s="235"/>
      <c r="O129" s="235"/>
      <c r="P129" s="236">
        <f>SUM(P130:P143)</f>
        <v>0</v>
      </c>
      <c r="Q129" s="235"/>
      <c r="R129" s="236">
        <f>SUM(R130:R143)</f>
        <v>0</v>
      </c>
      <c r="S129" s="235"/>
      <c r="T129" s="237">
        <f>SUM(T130:T143)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8" t="s">
        <v>83</v>
      </c>
      <c r="AT129" s="239" t="s">
        <v>75</v>
      </c>
      <c r="AU129" s="239" t="s">
        <v>83</v>
      </c>
      <c r="AY129" s="238" t="s">
        <v>145</v>
      </c>
      <c r="BK129" s="240">
        <f>SUM(BK130:BK143)</f>
        <v>0</v>
      </c>
    </row>
    <row r="130" s="2" customFormat="1" ht="33" customHeight="1">
      <c r="A130" s="38"/>
      <c r="B130" s="39"/>
      <c r="C130" s="243" t="s">
        <v>171</v>
      </c>
      <c r="D130" s="243" t="s">
        <v>148</v>
      </c>
      <c r="E130" s="244" t="s">
        <v>172</v>
      </c>
      <c r="F130" s="245" t="s">
        <v>173</v>
      </c>
      <c r="G130" s="246" t="s">
        <v>174</v>
      </c>
      <c r="H130" s="247">
        <v>3.5750000000000002</v>
      </c>
      <c r="I130" s="248"/>
      <c r="J130" s="249">
        <f>ROUND(I130*H130,2)</f>
        <v>0</v>
      </c>
      <c r="K130" s="245" t="s">
        <v>152</v>
      </c>
      <c r="L130" s="44"/>
      <c r="M130" s="250" t="s">
        <v>1</v>
      </c>
      <c r="N130" s="251" t="s">
        <v>41</v>
      </c>
      <c r="O130" s="91"/>
      <c r="P130" s="252">
        <f>O130*H130</f>
        <v>0</v>
      </c>
      <c r="Q130" s="252">
        <v>0</v>
      </c>
      <c r="R130" s="252">
        <f>Q130*H130</f>
        <v>0</v>
      </c>
      <c r="S130" s="252">
        <v>0</v>
      </c>
      <c r="T130" s="25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4" t="s">
        <v>153</v>
      </c>
      <c r="AT130" s="254" t="s">
        <v>148</v>
      </c>
      <c r="AU130" s="254" t="s">
        <v>85</v>
      </c>
      <c r="AY130" s="17" t="s">
        <v>145</v>
      </c>
      <c r="BE130" s="255">
        <f>IF(N130="základní",J130,0)</f>
        <v>0</v>
      </c>
      <c r="BF130" s="255">
        <f>IF(N130="snížená",J130,0)</f>
        <v>0</v>
      </c>
      <c r="BG130" s="255">
        <f>IF(N130="zákl. přenesená",J130,0)</f>
        <v>0</v>
      </c>
      <c r="BH130" s="255">
        <f>IF(N130="sníž. přenesená",J130,0)</f>
        <v>0</v>
      </c>
      <c r="BI130" s="255">
        <f>IF(N130="nulová",J130,0)</f>
        <v>0</v>
      </c>
      <c r="BJ130" s="17" t="s">
        <v>83</v>
      </c>
      <c r="BK130" s="255">
        <f>ROUND(I130*H130,2)</f>
        <v>0</v>
      </c>
      <c r="BL130" s="17" t="s">
        <v>153</v>
      </c>
      <c r="BM130" s="254" t="s">
        <v>234</v>
      </c>
    </row>
    <row r="131" s="13" customFormat="1">
      <c r="A131" s="13"/>
      <c r="B131" s="256"/>
      <c r="C131" s="257"/>
      <c r="D131" s="258" t="s">
        <v>155</v>
      </c>
      <c r="E131" s="259" t="s">
        <v>1</v>
      </c>
      <c r="F131" s="260" t="s">
        <v>235</v>
      </c>
      <c r="G131" s="257"/>
      <c r="H131" s="261">
        <v>3.5750000000000002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155</v>
      </c>
      <c r="AU131" s="267" t="s">
        <v>85</v>
      </c>
      <c r="AV131" s="13" t="s">
        <v>85</v>
      </c>
      <c r="AW131" s="13" t="s">
        <v>33</v>
      </c>
      <c r="AX131" s="13" t="s">
        <v>76</v>
      </c>
      <c r="AY131" s="267" t="s">
        <v>145</v>
      </c>
    </row>
    <row r="132" s="14" customFormat="1">
      <c r="A132" s="14"/>
      <c r="B132" s="268"/>
      <c r="C132" s="269"/>
      <c r="D132" s="258" t="s">
        <v>155</v>
      </c>
      <c r="E132" s="270" t="s">
        <v>1</v>
      </c>
      <c r="F132" s="271" t="s">
        <v>165</v>
      </c>
      <c r="G132" s="269"/>
      <c r="H132" s="272">
        <v>3.5750000000000002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155</v>
      </c>
      <c r="AU132" s="278" t="s">
        <v>85</v>
      </c>
      <c r="AV132" s="14" t="s">
        <v>153</v>
      </c>
      <c r="AW132" s="14" t="s">
        <v>33</v>
      </c>
      <c r="AX132" s="14" t="s">
        <v>83</v>
      </c>
      <c r="AY132" s="278" t="s">
        <v>145</v>
      </c>
    </row>
    <row r="133" s="2" customFormat="1" ht="16.5" customHeight="1">
      <c r="A133" s="38"/>
      <c r="B133" s="39"/>
      <c r="C133" s="243" t="s">
        <v>153</v>
      </c>
      <c r="D133" s="243" t="s">
        <v>148</v>
      </c>
      <c r="E133" s="244" t="s">
        <v>179</v>
      </c>
      <c r="F133" s="245" t="s">
        <v>180</v>
      </c>
      <c r="G133" s="246" t="s">
        <v>174</v>
      </c>
      <c r="H133" s="247">
        <v>3.5750000000000002</v>
      </c>
      <c r="I133" s="248"/>
      <c r="J133" s="249">
        <f>ROUND(I133*H133,2)</f>
        <v>0</v>
      </c>
      <c r="K133" s="245" t="s">
        <v>1</v>
      </c>
      <c r="L133" s="44"/>
      <c r="M133" s="250" t="s">
        <v>1</v>
      </c>
      <c r="N133" s="251" t="s">
        <v>41</v>
      </c>
      <c r="O133" s="91"/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153</v>
      </c>
      <c r="AT133" s="254" t="s">
        <v>148</v>
      </c>
      <c r="AU133" s="254" t="s">
        <v>85</v>
      </c>
      <c r="AY133" s="17" t="s">
        <v>145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83</v>
      </c>
      <c r="BK133" s="255">
        <f>ROUND(I133*H133,2)</f>
        <v>0</v>
      </c>
      <c r="BL133" s="17" t="s">
        <v>153</v>
      </c>
      <c r="BM133" s="254" t="s">
        <v>236</v>
      </c>
    </row>
    <row r="134" s="13" customFormat="1">
      <c r="A134" s="13"/>
      <c r="B134" s="256"/>
      <c r="C134" s="257"/>
      <c r="D134" s="258" t="s">
        <v>155</v>
      </c>
      <c r="E134" s="259" t="s">
        <v>1</v>
      </c>
      <c r="F134" s="260" t="s">
        <v>237</v>
      </c>
      <c r="G134" s="257"/>
      <c r="H134" s="261">
        <v>3.5750000000000002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155</v>
      </c>
      <c r="AU134" s="267" t="s">
        <v>85</v>
      </c>
      <c r="AV134" s="13" t="s">
        <v>85</v>
      </c>
      <c r="AW134" s="13" t="s">
        <v>33</v>
      </c>
      <c r="AX134" s="13" t="s">
        <v>83</v>
      </c>
      <c r="AY134" s="267" t="s">
        <v>145</v>
      </c>
    </row>
    <row r="135" s="2" customFormat="1" ht="55.5" customHeight="1">
      <c r="A135" s="38"/>
      <c r="B135" s="39"/>
      <c r="C135" s="243" t="s">
        <v>182</v>
      </c>
      <c r="D135" s="243" t="s">
        <v>148</v>
      </c>
      <c r="E135" s="244" t="s">
        <v>183</v>
      </c>
      <c r="F135" s="245" t="s">
        <v>184</v>
      </c>
      <c r="G135" s="246" t="s">
        <v>174</v>
      </c>
      <c r="H135" s="247">
        <v>10.725</v>
      </c>
      <c r="I135" s="248"/>
      <c r="J135" s="249">
        <f>ROUND(I135*H135,2)</f>
        <v>0</v>
      </c>
      <c r="K135" s="245" t="s">
        <v>152</v>
      </c>
      <c r="L135" s="44"/>
      <c r="M135" s="250" t="s">
        <v>1</v>
      </c>
      <c r="N135" s="251" t="s">
        <v>41</v>
      </c>
      <c r="O135" s="91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153</v>
      </c>
      <c r="AT135" s="254" t="s">
        <v>148</v>
      </c>
      <c r="AU135" s="254" t="s">
        <v>85</v>
      </c>
      <c r="AY135" s="17" t="s">
        <v>145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83</v>
      </c>
      <c r="BK135" s="255">
        <f>ROUND(I135*H135,2)</f>
        <v>0</v>
      </c>
      <c r="BL135" s="17" t="s">
        <v>153</v>
      </c>
      <c r="BM135" s="254" t="s">
        <v>238</v>
      </c>
    </row>
    <row r="136" s="13" customFormat="1">
      <c r="A136" s="13"/>
      <c r="B136" s="256"/>
      <c r="C136" s="257"/>
      <c r="D136" s="258" t="s">
        <v>155</v>
      </c>
      <c r="E136" s="259" t="s">
        <v>1</v>
      </c>
      <c r="F136" s="260" t="s">
        <v>237</v>
      </c>
      <c r="G136" s="257"/>
      <c r="H136" s="261">
        <v>3.5750000000000002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155</v>
      </c>
      <c r="AU136" s="267" t="s">
        <v>85</v>
      </c>
      <c r="AV136" s="13" t="s">
        <v>85</v>
      </c>
      <c r="AW136" s="13" t="s">
        <v>33</v>
      </c>
      <c r="AX136" s="13" t="s">
        <v>83</v>
      </c>
      <c r="AY136" s="267" t="s">
        <v>145</v>
      </c>
    </row>
    <row r="137" s="13" customFormat="1">
      <c r="A137" s="13"/>
      <c r="B137" s="256"/>
      <c r="C137" s="257"/>
      <c r="D137" s="258" t="s">
        <v>155</v>
      </c>
      <c r="E137" s="257"/>
      <c r="F137" s="260" t="s">
        <v>239</v>
      </c>
      <c r="G137" s="257"/>
      <c r="H137" s="261">
        <v>10.725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155</v>
      </c>
      <c r="AU137" s="267" t="s">
        <v>85</v>
      </c>
      <c r="AV137" s="13" t="s">
        <v>85</v>
      </c>
      <c r="AW137" s="13" t="s">
        <v>4</v>
      </c>
      <c r="AX137" s="13" t="s">
        <v>83</v>
      </c>
      <c r="AY137" s="267" t="s">
        <v>145</v>
      </c>
    </row>
    <row r="138" s="2" customFormat="1" ht="21.75" customHeight="1">
      <c r="A138" s="38"/>
      <c r="B138" s="39"/>
      <c r="C138" s="243" t="s">
        <v>188</v>
      </c>
      <c r="D138" s="243" t="s">
        <v>148</v>
      </c>
      <c r="E138" s="244" t="s">
        <v>189</v>
      </c>
      <c r="F138" s="245" t="s">
        <v>190</v>
      </c>
      <c r="G138" s="246" t="s">
        <v>174</v>
      </c>
      <c r="H138" s="247">
        <v>3.5750000000000002</v>
      </c>
      <c r="I138" s="248"/>
      <c r="J138" s="249">
        <f>ROUND(I138*H138,2)</f>
        <v>0</v>
      </c>
      <c r="K138" s="245" t="s">
        <v>152</v>
      </c>
      <c r="L138" s="44"/>
      <c r="M138" s="250" t="s">
        <v>1</v>
      </c>
      <c r="N138" s="251" t="s">
        <v>41</v>
      </c>
      <c r="O138" s="91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4" t="s">
        <v>153</v>
      </c>
      <c r="AT138" s="254" t="s">
        <v>148</v>
      </c>
      <c r="AU138" s="254" t="s">
        <v>85</v>
      </c>
      <c r="AY138" s="17" t="s">
        <v>145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7" t="s">
        <v>83</v>
      </c>
      <c r="BK138" s="255">
        <f>ROUND(I138*H138,2)</f>
        <v>0</v>
      </c>
      <c r="BL138" s="17" t="s">
        <v>153</v>
      </c>
      <c r="BM138" s="254" t="s">
        <v>240</v>
      </c>
    </row>
    <row r="139" s="13" customFormat="1">
      <c r="A139" s="13"/>
      <c r="B139" s="256"/>
      <c r="C139" s="257"/>
      <c r="D139" s="258" t="s">
        <v>155</v>
      </c>
      <c r="E139" s="259" t="s">
        <v>1</v>
      </c>
      <c r="F139" s="260" t="s">
        <v>237</v>
      </c>
      <c r="G139" s="257"/>
      <c r="H139" s="261">
        <v>3.5750000000000002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155</v>
      </c>
      <c r="AU139" s="267" t="s">
        <v>85</v>
      </c>
      <c r="AV139" s="13" t="s">
        <v>85</v>
      </c>
      <c r="AW139" s="13" t="s">
        <v>33</v>
      </c>
      <c r="AX139" s="13" t="s">
        <v>83</v>
      </c>
      <c r="AY139" s="267" t="s">
        <v>145</v>
      </c>
    </row>
    <row r="140" s="2" customFormat="1" ht="33" customHeight="1">
      <c r="A140" s="38"/>
      <c r="B140" s="39"/>
      <c r="C140" s="243" t="s">
        <v>192</v>
      </c>
      <c r="D140" s="243" t="s">
        <v>148</v>
      </c>
      <c r="E140" s="244" t="s">
        <v>193</v>
      </c>
      <c r="F140" s="245" t="s">
        <v>194</v>
      </c>
      <c r="G140" s="246" t="s">
        <v>174</v>
      </c>
      <c r="H140" s="247">
        <v>103.675</v>
      </c>
      <c r="I140" s="248"/>
      <c r="J140" s="249">
        <f>ROUND(I140*H140,2)</f>
        <v>0</v>
      </c>
      <c r="K140" s="245" t="s">
        <v>152</v>
      </c>
      <c r="L140" s="44"/>
      <c r="M140" s="250" t="s">
        <v>1</v>
      </c>
      <c r="N140" s="251" t="s">
        <v>41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153</v>
      </c>
      <c r="AT140" s="254" t="s">
        <v>148</v>
      </c>
      <c r="AU140" s="254" t="s">
        <v>85</v>
      </c>
      <c r="AY140" s="17" t="s">
        <v>145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153</v>
      </c>
      <c r="BM140" s="254" t="s">
        <v>241</v>
      </c>
    </row>
    <row r="141" s="13" customFormat="1">
      <c r="A141" s="13"/>
      <c r="B141" s="256"/>
      <c r="C141" s="257"/>
      <c r="D141" s="258" t="s">
        <v>155</v>
      </c>
      <c r="E141" s="259" t="s">
        <v>1</v>
      </c>
      <c r="F141" s="260" t="s">
        <v>237</v>
      </c>
      <c r="G141" s="257"/>
      <c r="H141" s="261">
        <v>3.5750000000000002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155</v>
      </c>
      <c r="AU141" s="267" t="s">
        <v>85</v>
      </c>
      <c r="AV141" s="13" t="s">
        <v>85</v>
      </c>
      <c r="AW141" s="13" t="s">
        <v>33</v>
      </c>
      <c r="AX141" s="13" t="s">
        <v>83</v>
      </c>
      <c r="AY141" s="267" t="s">
        <v>145</v>
      </c>
    </row>
    <row r="142" s="13" customFormat="1">
      <c r="A142" s="13"/>
      <c r="B142" s="256"/>
      <c r="C142" s="257"/>
      <c r="D142" s="258" t="s">
        <v>155</v>
      </c>
      <c r="E142" s="257"/>
      <c r="F142" s="260" t="s">
        <v>242</v>
      </c>
      <c r="G142" s="257"/>
      <c r="H142" s="261">
        <v>103.675</v>
      </c>
      <c r="I142" s="262"/>
      <c r="J142" s="257"/>
      <c r="K142" s="257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155</v>
      </c>
      <c r="AU142" s="267" t="s">
        <v>85</v>
      </c>
      <c r="AV142" s="13" t="s">
        <v>85</v>
      </c>
      <c r="AW142" s="13" t="s">
        <v>4</v>
      </c>
      <c r="AX142" s="13" t="s">
        <v>83</v>
      </c>
      <c r="AY142" s="267" t="s">
        <v>145</v>
      </c>
    </row>
    <row r="143" s="2" customFormat="1" ht="33" customHeight="1">
      <c r="A143" s="38"/>
      <c r="B143" s="39"/>
      <c r="C143" s="243" t="s">
        <v>146</v>
      </c>
      <c r="D143" s="243" t="s">
        <v>148</v>
      </c>
      <c r="E143" s="244" t="s">
        <v>201</v>
      </c>
      <c r="F143" s="245" t="s">
        <v>202</v>
      </c>
      <c r="G143" s="246" t="s">
        <v>174</v>
      </c>
      <c r="H143" s="247">
        <v>3.5750000000000002</v>
      </c>
      <c r="I143" s="248"/>
      <c r="J143" s="249">
        <f>ROUND(I143*H143,2)</f>
        <v>0</v>
      </c>
      <c r="K143" s="245" t="s">
        <v>152</v>
      </c>
      <c r="L143" s="44"/>
      <c r="M143" s="279" t="s">
        <v>1</v>
      </c>
      <c r="N143" s="280" t="s">
        <v>41</v>
      </c>
      <c r="O143" s="281"/>
      <c r="P143" s="282">
        <f>O143*H143</f>
        <v>0</v>
      </c>
      <c r="Q143" s="282">
        <v>0</v>
      </c>
      <c r="R143" s="282">
        <f>Q143*H143</f>
        <v>0</v>
      </c>
      <c r="S143" s="282">
        <v>0</v>
      </c>
      <c r="T143" s="28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153</v>
      </c>
      <c r="AT143" s="254" t="s">
        <v>148</v>
      </c>
      <c r="AU143" s="254" t="s">
        <v>85</v>
      </c>
      <c r="AY143" s="17" t="s">
        <v>145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153</v>
      </c>
      <c r="BM143" s="254" t="s">
        <v>243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192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PUrYTAayM3egoG4DWieQQMmTy5U5sX9CpJ0FtWW6kzmX91QD/YKLkEsnuI9nqa1x6zIJJspJu+M+cTwsM/obtw==" hashValue="XwQWILR7hS2G7si/EFJD8/NE0Nf545EjT+w/demx4MRi1wrjCQkI0VpjkREp3r1zh/oYm9402Gr8Jig+jc29MA==" algorithmName="SHA-512" password="CC35"/>
  <autoFilter ref="C122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Úklid sklepů a půdních prostor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244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117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30. 4. 2020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34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ROUND((SUM(BE123:BE152)),  2)</f>
        <v>0</v>
      </c>
      <c r="G35" s="38"/>
      <c r="H35" s="38"/>
      <c r="I35" s="171">
        <v>0.20999999999999999</v>
      </c>
      <c r="J35" s="170">
        <f>ROUND(((SUM(BE123:BE152))*I35),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ROUND((SUM(BF123:BF152)),  2)</f>
        <v>0</v>
      </c>
      <c r="G36" s="38"/>
      <c r="H36" s="38"/>
      <c r="I36" s="171">
        <v>0.14999999999999999</v>
      </c>
      <c r="J36" s="170">
        <f>ROUND(((SUM(BF123:BF152))*I36),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ROUND((SUM(BG123:BG152)),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ROUND((SUM(BH123:BH152)),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ROUND((SUM(BI123:BI152)),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Úklid sklepů a půdních prostor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244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Sklep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30. 4. 2020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34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125</v>
      </c>
      <c r="E101" s="211"/>
      <c r="F101" s="211"/>
      <c r="G101" s="211"/>
      <c r="H101" s="211"/>
      <c r="I101" s="212"/>
      <c r="J101" s="213">
        <f>J135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130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Úklid sklepů a půdních prostor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244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A - Sklep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30. 4. 2020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železnic, státní organizace</v>
      </c>
      <c r="G119" s="40"/>
      <c r="H119" s="40"/>
      <c r="I119" s="156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156" t="s">
        <v>34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131</v>
      </c>
      <c r="D122" s="218" t="s">
        <v>61</v>
      </c>
      <c r="E122" s="218" t="s">
        <v>57</v>
      </c>
      <c r="F122" s="218" t="s">
        <v>58</v>
      </c>
      <c r="G122" s="218" t="s">
        <v>132</v>
      </c>
      <c r="H122" s="218" t="s">
        <v>133</v>
      </c>
      <c r="I122" s="219" t="s">
        <v>134</v>
      </c>
      <c r="J122" s="218" t="s">
        <v>120</v>
      </c>
      <c r="K122" s="220" t="s">
        <v>135</v>
      </c>
      <c r="L122" s="221"/>
      <c r="M122" s="100" t="s">
        <v>1</v>
      </c>
      <c r="N122" s="101" t="s">
        <v>40</v>
      </c>
      <c r="O122" s="101" t="s">
        <v>136</v>
      </c>
      <c r="P122" s="101" t="s">
        <v>137</v>
      </c>
      <c r="Q122" s="101" t="s">
        <v>138</v>
      </c>
      <c r="R122" s="101" t="s">
        <v>139</v>
      </c>
      <c r="S122" s="101" t="s">
        <v>140</v>
      </c>
      <c r="T122" s="102" t="s">
        <v>141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142</v>
      </c>
      <c r="D123" s="40"/>
      <c r="E123" s="40"/>
      <c r="F123" s="40"/>
      <c r="G123" s="40"/>
      <c r="H123" s="40"/>
      <c r="I123" s="154"/>
      <c r="J123" s="222">
        <f>BK123</f>
        <v>0</v>
      </c>
      <c r="K123" s="40"/>
      <c r="L123" s="44"/>
      <c r="M123" s="103"/>
      <c r="N123" s="223"/>
      <c r="O123" s="104"/>
      <c r="P123" s="224">
        <f>P124</f>
        <v>0</v>
      </c>
      <c r="Q123" s="104"/>
      <c r="R123" s="224">
        <f>R124</f>
        <v>35.528090499999998</v>
      </c>
      <c r="S123" s="104"/>
      <c r="T123" s="225">
        <f>T124</f>
        <v>25.277616000000002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122</v>
      </c>
      <c r="BK123" s="226">
        <f>BK124</f>
        <v>0</v>
      </c>
    </row>
    <row r="124" s="12" customFormat="1" ht="25.92" customHeight="1">
      <c r="A124" s="12"/>
      <c r="B124" s="227"/>
      <c r="C124" s="228"/>
      <c r="D124" s="229" t="s">
        <v>75</v>
      </c>
      <c r="E124" s="230" t="s">
        <v>143</v>
      </c>
      <c r="F124" s="230" t="s">
        <v>144</v>
      </c>
      <c r="G124" s="228"/>
      <c r="H124" s="228"/>
      <c r="I124" s="231"/>
      <c r="J124" s="232">
        <f>BK124</f>
        <v>0</v>
      </c>
      <c r="K124" s="228"/>
      <c r="L124" s="233"/>
      <c r="M124" s="234"/>
      <c r="N124" s="235"/>
      <c r="O124" s="235"/>
      <c r="P124" s="236">
        <f>P125+P135</f>
        <v>0</v>
      </c>
      <c r="Q124" s="235"/>
      <c r="R124" s="236">
        <f>R125+R135</f>
        <v>35.528090499999998</v>
      </c>
      <c r="S124" s="235"/>
      <c r="T124" s="237">
        <f>T125+T135</f>
        <v>25.277616000000002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75</v>
      </c>
      <c r="AU124" s="239" t="s">
        <v>76</v>
      </c>
      <c r="AY124" s="238" t="s">
        <v>145</v>
      </c>
      <c r="BK124" s="240">
        <f>BK125+BK135</f>
        <v>0</v>
      </c>
    </row>
    <row r="125" s="12" customFormat="1" ht="22.8" customHeight="1">
      <c r="A125" s="12"/>
      <c r="B125" s="227"/>
      <c r="C125" s="228"/>
      <c r="D125" s="229" t="s">
        <v>75</v>
      </c>
      <c r="E125" s="241" t="s">
        <v>146</v>
      </c>
      <c r="F125" s="241" t="s">
        <v>147</v>
      </c>
      <c r="G125" s="228"/>
      <c r="H125" s="228"/>
      <c r="I125" s="231"/>
      <c r="J125" s="242">
        <f>BK125</f>
        <v>0</v>
      </c>
      <c r="K125" s="228"/>
      <c r="L125" s="233"/>
      <c r="M125" s="234"/>
      <c r="N125" s="235"/>
      <c r="O125" s="235"/>
      <c r="P125" s="236">
        <f>SUM(P126:P134)</f>
        <v>0</v>
      </c>
      <c r="Q125" s="235"/>
      <c r="R125" s="236">
        <f>SUM(R126:R134)</f>
        <v>35.528090499999998</v>
      </c>
      <c r="S125" s="235"/>
      <c r="T125" s="237">
        <f>SUM(T126:T134)</f>
        <v>25.277616000000002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75</v>
      </c>
      <c r="AU125" s="239" t="s">
        <v>83</v>
      </c>
      <c r="AY125" s="238" t="s">
        <v>145</v>
      </c>
      <c r="BK125" s="240">
        <f>SUM(BK126:BK134)</f>
        <v>0</v>
      </c>
    </row>
    <row r="126" s="2" customFormat="1" ht="55.5" customHeight="1">
      <c r="A126" s="38"/>
      <c r="B126" s="39"/>
      <c r="C126" s="243" t="s">
        <v>83</v>
      </c>
      <c r="D126" s="243" t="s">
        <v>148</v>
      </c>
      <c r="E126" s="244" t="s">
        <v>149</v>
      </c>
      <c r="F126" s="245" t="s">
        <v>150</v>
      </c>
      <c r="G126" s="246" t="s">
        <v>151</v>
      </c>
      <c r="H126" s="247">
        <v>443.26999999999998</v>
      </c>
      <c r="I126" s="248"/>
      <c r="J126" s="249">
        <f>ROUND(I126*H126,2)</f>
        <v>0</v>
      </c>
      <c r="K126" s="245" t="s">
        <v>152</v>
      </c>
      <c r="L126" s="44"/>
      <c r="M126" s="250" t="s">
        <v>1</v>
      </c>
      <c r="N126" s="251" t="s">
        <v>41</v>
      </c>
      <c r="O126" s="91"/>
      <c r="P126" s="252">
        <f>O126*H126</f>
        <v>0</v>
      </c>
      <c r="Q126" s="252">
        <v>0.080149999999999999</v>
      </c>
      <c r="R126" s="252">
        <f>Q126*H126</f>
        <v>35.528090499999998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153</v>
      </c>
      <c r="AT126" s="254" t="s">
        <v>148</v>
      </c>
      <c r="AU126" s="254" t="s">
        <v>85</v>
      </c>
      <c r="AY126" s="17" t="s">
        <v>145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153</v>
      </c>
      <c r="BM126" s="254" t="s">
        <v>245</v>
      </c>
    </row>
    <row r="127" s="13" customFormat="1">
      <c r="A127" s="13"/>
      <c r="B127" s="256"/>
      <c r="C127" s="257"/>
      <c r="D127" s="258" t="s">
        <v>155</v>
      </c>
      <c r="E127" s="259" t="s">
        <v>1</v>
      </c>
      <c r="F127" s="260" t="s">
        <v>246</v>
      </c>
      <c r="G127" s="257"/>
      <c r="H127" s="261">
        <v>244.40000000000001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155</v>
      </c>
      <c r="AU127" s="267" t="s">
        <v>85</v>
      </c>
      <c r="AV127" s="13" t="s">
        <v>85</v>
      </c>
      <c r="AW127" s="13" t="s">
        <v>33</v>
      </c>
      <c r="AX127" s="13" t="s">
        <v>76</v>
      </c>
      <c r="AY127" s="267" t="s">
        <v>145</v>
      </c>
    </row>
    <row r="128" s="13" customFormat="1">
      <c r="A128" s="13"/>
      <c r="B128" s="256"/>
      <c r="C128" s="257"/>
      <c r="D128" s="258" t="s">
        <v>155</v>
      </c>
      <c r="E128" s="259" t="s">
        <v>1</v>
      </c>
      <c r="F128" s="260" t="s">
        <v>247</v>
      </c>
      <c r="G128" s="257"/>
      <c r="H128" s="261">
        <v>198.87000000000001</v>
      </c>
      <c r="I128" s="262"/>
      <c r="J128" s="257"/>
      <c r="K128" s="257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155</v>
      </c>
      <c r="AU128" s="267" t="s">
        <v>85</v>
      </c>
      <c r="AV128" s="13" t="s">
        <v>85</v>
      </c>
      <c r="AW128" s="13" t="s">
        <v>33</v>
      </c>
      <c r="AX128" s="13" t="s">
        <v>76</v>
      </c>
      <c r="AY128" s="267" t="s">
        <v>145</v>
      </c>
    </row>
    <row r="129" s="14" customFormat="1">
      <c r="A129" s="14"/>
      <c r="B129" s="268"/>
      <c r="C129" s="269"/>
      <c r="D129" s="258" t="s">
        <v>155</v>
      </c>
      <c r="E129" s="270" t="s">
        <v>1</v>
      </c>
      <c r="F129" s="271" t="s">
        <v>165</v>
      </c>
      <c r="G129" s="269"/>
      <c r="H129" s="272">
        <v>443.26999999999998</v>
      </c>
      <c r="I129" s="273"/>
      <c r="J129" s="269"/>
      <c r="K129" s="269"/>
      <c r="L129" s="274"/>
      <c r="M129" s="275"/>
      <c r="N129" s="276"/>
      <c r="O129" s="276"/>
      <c r="P129" s="276"/>
      <c r="Q129" s="276"/>
      <c r="R129" s="276"/>
      <c r="S129" s="276"/>
      <c r="T129" s="27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8" t="s">
        <v>155</v>
      </c>
      <c r="AU129" s="278" t="s">
        <v>85</v>
      </c>
      <c r="AV129" s="14" t="s">
        <v>153</v>
      </c>
      <c r="AW129" s="14" t="s">
        <v>33</v>
      </c>
      <c r="AX129" s="14" t="s">
        <v>83</v>
      </c>
      <c r="AY129" s="278" t="s">
        <v>145</v>
      </c>
    </row>
    <row r="130" s="2" customFormat="1" ht="21.75" customHeight="1">
      <c r="A130" s="38"/>
      <c r="B130" s="39"/>
      <c r="C130" s="243" t="s">
        <v>85</v>
      </c>
      <c r="D130" s="243" t="s">
        <v>148</v>
      </c>
      <c r="E130" s="244" t="s">
        <v>166</v>
      </c>
      <c r="F130" s="245" t="s">
        <v>167</v>
      </c>
      <c r="G130" s="246" t="s">
        <v>151</v>
      </c>
      <c r="H130" s="247">
        <v>277.77600000000001</v>
      </c>
      <c r="I130" s="248"/>
      <c r="J130" s="249">
        <f>ROUND(I130*H130,2)</f>
        <v>0</v>
      </c>
      <c r="K130" s="245" t="s">
        <v>152</v>
      </c>
      <c r="L130" s="44"/>
      <c r="M130" s="250" t="s">
        <v>1</v>
      </c>
      <c r="N130" s="251" t="s">
        <v>41</v>
      </c>
      <c r="O130" s="91"/>
      <c r="P130" s="252">
        <f>O130*H130</f>
        <v>0</v>
      </c>
      <c r="Q130" s="252">
        <v>0</v>
      </c>
      <c r="R130" s="252">
        <f>Q130*H130</f>
        <v>0</v>
      </c>
      <c r="S130" s="252">
        <v>0.090999999999999998</v>
      </c>
      <c r="T130" s="253">
        <f>S130*H130</f>
        <v>25.277616000000002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4" t="s">
        <v>153</v>
      </c>
      <c r="AT130" s="254" t="s">
        <v>148</v>
      </c>
      <c r="AU130" s="254" t="s">
        <v>85</v>
      </c>
      <c r="AY130" s="17" t="s">
        <v>145</v>
      </c>
      <c r="BE130" s="255">
        <f>IF(N130="základní",J130,0)</f>
        <v>0</v>
      </c>
      <c r="BF130" s="255">
        <f>IF(N130="snížená",J130,0)</f>
        <v>0</v>
      </c>
      <c r="BG130" s="255">
        <f>IF(N130="zákl. přenesená",J130,0)</f>
        <v>0</v>
      </c>
      <c r="BH130" s="255">
        <f>IF(N130="sníž. přenesená",J130,0)</f>
        <v>0</v>
      </c>
      <c r="BI130" s="255">
        <f>IF(N130="nulová",J130,0)</f>
        <v>0</v>
      </c>
      <c r="BJ130" s="17" t="s">
        <v>83</v>
      </c>
      <c r="BK130" s="255">
        <f>ROUND(I130*H130,2)</f>
        <v>0</v>
      </c>
      <c r="BL130" s="17" t="s">
        <v>153</v>
      </c>
      <c r="BM130" s="254" t="s">
        <v>248</v>
      </c>
    </row>
    <row r="131" s="15" customFormat="1">
      <c r="A131" s="15"/>
      <c r="B131" s="284"/>
      <c r="C131" s="285"/>
      <c r="D131" s="258" t="s">
        <v>155</v>
      </c>
      <c r="E131" s="286" t="s">
        <v>1</v>
      </c>
      <c r="F131" s="287" t="s">
        <v>249</v>
      </c>
      <c r="G131" s="285"/>
      <c r="H131" s="286" t="s">
        <v>1</v>
      </c>
      <c r="I131" s="288"/>
      <c r="J131" s="285"/>
      <c r="K131" s="285"/>
      <c r="L131" s="289"/>
      <c r="M131" s="290"/>
      <c r="N131" s="291"/>
      <c r="O131" s="291"/>
      <c r="P131" s="291"/>
      <c r="Q131" s="291"/>
      <c r="R131" s="291"/>
      <c r="S131" s="291"/>
      <c r="T131" s="29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93" t="s">
        <v>155</v>
      </c>
      <c r="AU131" s="293" t="s">
        <v>85</v>
      </c>
      <c r="AV131" s="15" t="s">
        <v>83</v>
      </c>
      <c r="AW131" s="15" t="s">
        <v>33</v>
      </c>
      <c r="AX131" s="15" t="s">
        <v>76</v>
      </c>
      <c r="AY131" s="293" t="s">
        <v>145</v>
      </c>
    </row>
    <row r="132" s="13" customFormat="1">
      <c r="A132" s="13"/>
      <c r="B132" s="256"/>
      <c r="C132" s="257"/>
      <c r="D132" s="258" t="s">
        <v>155</v>
      </c>
      <c r="E132" s="259" t="s">
        <v>1</v>
      </c>
      <c r="F132" s="260" t="s">
        <v>250</v>
      </c>
      <c r="G132" s="257"/>
      <c r="H132" s="261">
        <v>142.613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155</v>
      </c>
      <c r="AU132" s="267" t="s">
        <v>85</v>
      </c>
      <c r="AV132" s="13" t="s">
        <v>85</v>
      </c>
      <c r="AW132" s="13" t="s">
        <v>33</v>
      </c>
      <c r="AX132" s="13" t="s">
        <v>76</v>
      </c>
      <c r="AY132" s="267" t="s">
        <v>145</v>
      </c>
    </row>
    <row r="133" s="13" customFormat="1">
      <c r="A133" s="13"/>
      <c r="B133" s="256"/>
      <c r="C133" s="257"/>
      <c r="D133" s="258" t="s">
        <v>155</v>
      </c>
      <c r="E133" s="259" t="s">
        <v>1</v>
      </c>
      <c r="F133" s="260" t="s">
        <v>251</v>
      </c>
      <c r="G133" s="257"/>
      <c r="H133" s="261">
        <v>135.16300000000001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155</v>
      </c>
      <c r="AU133" s="267" t="s">
        <v>85</v>
      </c>
      <c r="AV133" s="13" t="s">
        <v>85</v>
      </c>
      <c r="AW133" s="13" t="s">
        <v>33</v>
      </c>
      <c r="AX133" s="13" t="s">
        <v>76</v>
      </c>
      <c r="AY133" s="267" t="s">
        <v>145</v>
      </c>
    </row>
    <row r="134" s="14" customFormat="1">
      <c r="A134" s="14"/>
      <c r="B134" s="268"/>
      <c r="C134" s="269"/>
      <c r="D134" s="258" t="s">
        <v>155</v>
      </c>
      <c r="E134" s="270" t="s">
        <v>1</v>
      </c>
      <c r="F134" s="271" t="s">
        <v>165</v>
      </c>
      <c r="G134" s="269"/>
      <c r="H134" s="272">
        <v>277.77600000000001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155</v>
      </c>
      <c r="AU134" s="278" t="s">
        <v>85</v>
      </c>
      <c r="AV134" s="14" t="s">
        <v>153</v>
      </c>
      <c r="AW134" s="14" t="s">
        <v>33</v>
      </c>
      <c r="AX134" s="14" t="s">
        <v>83</v>
      </c>
      <c r="AY134" s="278" t="s">
        <v>145</v>
      </c>
    </row>
    <row r="135" s="12" customFormat="1" ht="22.8" customHeight="1">
      <c r="A135" s="12"/>
      <c r="B135" s="227"/>
      <c r="C135" s="228"/>
      <c r="D135" s="229" t="s">
        <v>75</v>
      </c>
      <c r="E135" s="241" t="s">
        <v>169</v>
      </c>
      <c r="F135" s="241" t="s">
        <v>170</v>
      </c>
      <c r="G135" s="228"/>
      <c r="H135" s="228"/>
      <c r="I135" s="231"/>
      <c r="J135" s="242">
        <f>BK135</f>
        <v>0</v>
      </c>
      <c r="K135" s="228"/>
      <c r="L135" s="233"/>
      <c r="M135" s="234"/>
      <c r="N135" s="235"/>
      <c r="O135" s="235"/>
      <c r="P135" s="236">
        <f>SUM(P136:P152)</f>
        <v>0</v>
      </c>
      <c r="Q135" s="235"/>
      <c r="R135" s="236">
        <f>SUM(R136:R152)</f>
        <v>0</v>
      </c>
      <c r="S135" s="235"/>
      <c r="T135" s="237">
        <f>SUM(T136:T152)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8" t="s">
        <v>83</v>
      </c>
      <c r="AT135" s="239" t="s">
        <v>75</v>
      </c>
      <c r="AU135" s="239" t="s">
        <v>83</v>
      </c>
      <c r="AY135" s="238" t="s">
        <v>145</v>
      </c>
      <c r="BK135" s="240">
        <f>SUM(BK136:BK152)</f>
        <v>0</v>
      </c>
    </row>
    <row r="136" s="2" customFormat="1" ht="33" customHeight="1">
      <c r="A136" s="38"/>
      <c r="B136" s="39"/>
      <c r="C136" s="243" t="s">
        <v>171</v>
      </c>
      <c r="D136" s="243" t="s">
        <v>148</v>
      </c>
      <c r="E136" s="244" t="s">
        <v>172</v>
      </c>
      <c r="F136" s="245" t="s">
        <v>173</v>
      </c>
      <c r="G136" s="246" t="s">
        <v>174</v>
      </c>
      <c r="H136" s="247">
        <v>47.442</v>
      </c>
      <c r="I136" s="248"/>
      <c r="J136" s="249">
        <f>ROUND(I136*H136,2)</f>
        <v>0</v>
      </c>
      <c r="K136" s="245" t="s">
        <v>152</v>
      </c>
      <c r="L136" s="44"/>
      <c r="M136" s="250" t="s">
        <v>1</v>
      </c>
      <c r="N136" s="251" t="s">
        <v>41</v>
      </c>
      <c r="O136" s="91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153</v>
      </c>
      <c r="AT136" s="254" t="s">
        <v>148</v>
      </c>
      <c r="AU136" s="254" t="s">
        <v>85</v>
      </c>
      <c r="AY136" s="17" t="s">
        <v>145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83</v>
      </c>
      <c r="BK136" s="255">
        <f>ROUND(I136*H136,2)</f>
        <v>0</v>
      </c>
      <c r="BL136" s="17" t="s">
        <v>153</v>
      </c>
      <c r="BM136" s="254" t="s">
        <v>252</v>
      </c>
    </row>
    <row r="137" s="13" customFormat="1">
      <c r="A137" s="13"/>
      <c r="B137" s="256"/>
      <c r="C137" s="257"/>
      <c r="D137" s="258" t="s">
        <v>155</v>
      </c>
      <c r="E137" s="259" t="s">
        <v>1</v>
      </c>
      <c r="F137" s="260" t="s">
        <v>253</v>
      </c>
      <c r="G137" s="257"/>
      <c r="H137" s="261">
        <v>22.164000000000001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155</v>
      </c>
      <c r="AU137" s="267" t="s">
        <v>85</v>
      </c>
      <c r="AV137" s="13" t="s">
        <v>85</v>
      </c>
      <c r="AW137" s="13" t="s">
        <v>33</v>
      </c>
      <c r="AX137" s="13" t="s">
        <v>76</v>
      </c>
      <c r="AY137" s="267" t="s">
        <v>145</v>
      </c>
    </row>
    <row r="138" s="13" customFormat="1">
      <c r="A138" s="13"/>
      <c r="B138" s="256"/>
      <c r="C138" s="257"/>
      <c r="D138" s="258" t="s">
        <v>155</v>
      </c>
      <c r="E138" s="259" t="s">
        <v>1</v>
      </c>
      <c r="F138" s="260" t="s">
        <v>254</v>
      </c>
      <c r="G138" s="257"/>
      <c r="H138" s="261">
        <v>25.277999999999999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155</v>
      </c>
      <c r="AU138" s="267" t="s">
        <v>85</v>
      </c>
      <c r="AV138" s="13" t="s">
        <v>85</v>
      </c>
      <c r="AW138" s="13" t="s">
        <v>33</v>
      </c>
      <c r="AX138" s="13" t="s">
        <v>76</v>
      </c>
      <c r="AY138" s="267" t="s">
        <v>145</v>
      </c>
    </row>
    <row r="139" s="14" customFormat="1">
      <c r="A139" s="14"/>
      <c r="B139" s="268"/>
      <c r="C139" s="269"/>
      <c r="D139" s="258" t="s">
        <v>155</v>
      </c>
      <c r="E139" s="270" t="s">
        <v>1</v>
      </c>
      <c r="F139" s="271" t="s">
        <v>165</v>
      </c>
      <c r="G139" s="269"/>
      <c r="H139" s="272">
        <v>47.442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8" t="s">
        <v>155</v>
      </c>
      <c r="AU139" s="278" t="s">
        <v>85</v>
      </c>
      <c r="AV139" s="14" t="s">
        <v>153</v>
      </c>
      <c r="AW139" s="14" t="s">
        <v>33</v>
      </c>
      <c r="AX139" s="14" t="s">
        <v>83</v>
      </c>
      <c r="AY139" s="278" t="s">
        <v>145</v>
      </c>
    </row>
    <row r="140" s="2" customFormat="1" ht="16.5" customHeight="1">
      <c r="A140" s="38"/>
      <c r="B140" s="39"/>
      <c r="C140" s="243" t="s">
        <v>153</v>
      </c>
      <c r="D140" s="243" t="s">
        <v>148</v>
      </c>
      <c r="E140" s="244" t="s">
        <v>179</v>
      </c>
      <c r="F140" s="245" t="s">
        <v>180</v>
      </c>
      <c r="G140" s="246" t="s">
        <v>174</v>
      </c>
      <c r="H140" s="247">
        <v>22.164000000000001</v>
      </c>
      <c r="I140" s="248"/>
      <c r="J140" s="249">
        <f>ROUND(I140*H140,2)</f>
        <v>0</v>
      </c>
      <c r="K140" s="245" t="s">
        <v>1</v>
      </c>
      <c r="L140" s="44"/>
      <c r="M140" s="250" t="s">
        <v>1</v>
      </c>
      <c r="N140" s="251" t="s">
        <v>41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153</v>
      </c>
      <c r="AT140" s="254" t="s">
        <v>148</v>
      </c>
      <c r="AU140" s="254" t="s">
        <v>85</v>
      </c>
      <c r="AY140" s="17" t="s">
        <v>145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153</v>
      </c>
      <c r="BM140" s="254" t="s">
        <v>255</v>
      </c>
    </row>
    <row r="141" s="13" customFormat="1">
      <c r="A141" s="13"/>
      <c r="B141" s="256"/>
      <c r="C141" s="257"/>
      <c r="D141" s="258" t="s">
        <v>155</v>
      </c>
      <c r="E141" s="259" t="s">
        <v>1</v>
      </c>
      <c r="F141" s="260" t="s">
        <v>253</v>
      </c>
      <c r="G141" s="257"/>
      <c r="H141" s="261">
        <v>22.164000000000001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155</v>
      </c>
      <c r="AU141" s="267" t="s">
        <v>85</v>
      </c>
      <c r="AV141" s="13" t="s">
        <v>85</v>
      </c>
      <c r="AW141" s="13" t="s">
        <v>33</v>
      </c>
      <c r="AX141" s="13" t="s">
        <v>83</v>
      </c>
      <c r="AY141" s="267" t="s">
        <v>145</v>
      </c>
    </row>
    <row r="142" s="2" customFormat="1" ht="55.5" customHeight="1">
      <c r="A142" s="38"/>
      <c r="B142" s="39"/>
      <c r="C142" s="243" t="s">
        <v>182</v>
      </c>
      <c r="D142" s="243" t="s">
        <v>148</v>
      </c>
      <c r="E142" s="244" t="s">
        <v>183</v>
      </c>
      <c r="F142" s="245" t="s">
        <v>184</v>
      </c>
      <c r="G142" s="246" t="s">
        <v>174</v>
      </c>
      <c r="H142" s="247">
        <v>474.42000000000002</v>
      </c>
      <c r="I142" s="248"/>
      <c r="J142" s="249">
        <f>ROUND(I142*H142,2)</f>
        <v>0</v>
      </c>
      <c r="K142" s="245" t="s">
        <v>152</v>
      </c>
      <c r="L142" s="44"/>
      <c r="M142" s="250" t="s">
        <v>1</v>
      </c>
      <c r="N142" s="251" t="s">
        <v>41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153</v>
      </c>
      <c r="AT142" s="254" t="s">
        <v>148</v>
      </c>
      <c r="AU142" s="254" t="s">
        <v>85</v>
      </c>
      <c r="AY142" s="17" t="s">
        <v>145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83</v>
      </c>
      <c r="BK142" s="255">
        <f>ROUND(I142*H142,2)</f>
        <v>0</v>
      </c>
      <c r="BL142" s="17" t="s">
        <v>153</v>
      </c>
      <c r="BM142" s="254" t="s">
        <v>256</v>
      </c>
    </row>
    <row r="143" s="13" customFormat="1">
      <c r="A143" s="13"/>
      <c r="B143" s="256"/>
      <c r="C143" s="257"/>
      <c r="D143" s="258" t="s">
        <v>155</v>
      </c>
      <c r="E143" s="259" t="s">
        <v>1</v>
      </c>
      <c r="F143" s="260" t="s">
        <v>257</v>
      </c>
      <c r="G143" s="257"/>
      <c r="H143" s="261">
        <v>47.442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155</v>
      </c>
      <c r="AU143" s="267" t="s">
        <v>85</v>
      </c>
      <c r="AV143" s="13" t="s">
        <v>85</v>
      </c>
      <c r="AW143" s="13" t="s">
        <v>33</v>
      </c>
      <c r="AX143" s="13" t="s">
        <v>83</v>
      </c>
      <c r="AY143" s="267" t="s">
        <v>145</v>
      </c>
    </row>
    <row r="144" s="13" customFormat="1">
      <c r="A144" s="13"/>
      <c r="B144" s="256"/>
      <c r="C144" s="257"/>
      <c r="D144" s="258" t="s">
        <v>155</v>
      </c>
      <c r="E144" s="257"/>
      <c r="F144" s="260" t="s">
        <v>258</v>
      </c>
      <c r="G144" s="257"/>
      <c r="H144" s="261">
        <v>474.42000000000002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155</v>
      </c>
      <c r="AU144" s="267" t="s">
        <v>85</v>
      </c>
      <c r="AV144" s="13" t="s">
        <v>85</v>
      </c>
      <c r="AW144" s="13" t="s">
        <v>4</v>
      </c>
      <c r="AX144" s="13" t="s">
        <v>83</v>
      </c>
      <c r="AY144" s="267" t="s">
        <v>145</v>
      </c>
    </row>
    <row r="145" s="2" customFormat="1" ht="21.75" customHeight="1">
      <c r="A145" s="38"/>
      <c r="B145" s="39"/>
      <c r="C145" s="243" t="s">
        <v>188</v>
      </c>
      <c r="D145" s="243" t="s">
        <v>148</v>
      </c>
      <c r="E145" s="244" t="s">
        <v>189</v>
      </c>
      <c r="F145" s="245" t="s">
        <v>190</v>
      </c>
      <c r="G145" s="246" t="s">
        <v>174</v>
      </c>
      <c r="H145" s="247">
        <v>47.442</v>
      </c>
      <c r="I145" s="248"/>
      <c r="J145" s="249">
        <f>ROUND(I145*H145,2)</f>
        <v>0</v>
      </c>
      <c r="K145" s="245" t="s">
        <v>152</v>
      </c>
      <c r="L145" s="44"/>
      <c r="M145" s="250" t="s">
        <v>1</v>
      </c>
      <c r="N145" s="251" t="s">
        <v>41</v>
      </c>
      <c r="O145" s="9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153</v>
      </c>
      <c r="AT145" s="254" t="s">
        <v>148</v>
      </c>
      <c r="AU145" s="254" t="s">
        <v>85</v>
      </c>
      <c r="AY145" s="17" t="s">
        <v>145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83</v>
      </c>
      <c r="BK145" s="255">
        <f>ROUND(I145*H145,2)</f>
        <v>0</v>
      </c>
      <c r="BL145" s="17" t="s">
        <v>153</v>
      </c>
      <c r="BM145" s="254" t="s">
        <v>259</v>
      </c>
    </row>
    <row r="146" s="13" customFormat="1">
      <c r="A146" s="13"/>
      <c r="B146" s="256"/>
      <c r="C146" s="257"/>
      <c r="D146" s="258" t="s">
        <v>155</v>
      </c>
      <c r="E146" s="259" t="s">
        <v>1</v>
      </c>
      <c r="F146" s="260" t="s">
        <v>257</v>
      </c>
      <c r="G146" s="257"/>
      <c r="H146" s="261">
        <v>47.442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155</v>
      </c>
      <c r="AU146" s="267" t="s">
        <v>85</v>
      </c>
      <c r="AV146" s="13" t="s">
        <v>85</v>
      </c>
      <c r="AW146" s="13" t="s">
        <v>33</v>
      </c>
      <c r="AX146" s="13" t="s">
        <v>83</v>
      </c>
      <c r="AY146" s="267" t="s">
        <v>145</v>
      </c>
    </row>
    <row r="147" s="2" customFormat="1" ht="33" customHeight="1">
      <c r="A147" s="38"/>
      <c r="B147" s="39"/>
      <c r="C147" s="243" t="s">
        <v>192</v>
      </c>
      <c r="D147" s="243" t="s">
        <v>148</v>
      </c>
      <c r="E147" s="244" t="s">
        <v>193</v>
      </c>
      <c r="F147" s="245" t="s">
        <v>194</v>
      </c>
      <c r="G147" s="246" t="s">
        <v>174</v>
      </c>
      <c r="H147" s="247">
        <v>1375.1800000000001</v>
      </c>
      <c r="I147" s="248"/>
      <c r="J147" s="249">
        <f>ROUND(I147*H147,2)</f>
        <v>0</v>
      </c>
      <c r="K147" s="245" t="s">
        <v>152</v>
      </c>
      <c r="L147" s="44"/>
      <c r="M147" s="250" t="s">
        <v>1</v>
      </c>
      <c r="N147" s="251" t="s">
        <v>41</v>
      </c>
      <c r="O147" s="91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153</v>
      </c>
      <c r="AT147" s="254" t="s">
        <v>148</v>
      </c>
      <c r="AU147" s="254" t="s">
        <v>85</v>
      </c>
      <c r="AY147" s="17" t="s">
        <v>145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83</v>
      </c>
      <c r="BK147" s="255">
        <f>ROUND(I147*H147,2)</f>
        <v>0</v>
      </c>
      <c r="BL147" s="17" t="s">
        <v>153</v>
      </c>
      <c r="BM147" s="254" t="s">
        <v>260</v>
      </c>
    </row>
    <row r="148" s="13" customFormat="1">
      <c r="A148" s="13"/>
      <c r="B148" s="256"/>
      <c r="C148" s="257"/>
      <c r="D148" s="258" t="s">
        <v>155</v>
      </c>
      <c r="E148" s="259" t="s">
        <v>1</v>
      </c>
      <c r="F148" s="260" t="s">
        <v>261</v>
      </c>
      <c r="G148" s="257"/>
      <c r="H148" s="261">
        <v>47.420000000000002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155</v>
      </c>
      <c r="AU148" s="267" t="s">
        <v>85</v>
      </c>
      <c r="AV148" s="13" t="s">
        <v>85</v>
      </c>
      <c r="AW148" s="13" t="s">
        <v>33</v>
      </c>
      <c r="AX148" s="13" t="s">
        <v>83</v>
      </c>
      <c r="AY148" s="267" t="s">
        <v>145</v>
      </c>
    </row>
    <row r="149" s="13" customFormat="1">
      <c r="A149" s="13"/>
      <c r="B149" s="256"/>
      <c r="C149" s="257"/>
      <c r="D149" s="258" t="s">
        <v>155</v>
      </c>
      <c r="E149" s="257"/>
      <c r="F149" s="260" t="s">
        <v>262</v>
      </c>
      <c r="G149" s="257"/>
      <c r="H149" s="261">
        <v>1375.1800000000001</v>
      </c>
      <c r="I149" s="262"/>
      <c r="J149" s="257"/>
      <c r="K149" s="257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155</v>
      </c>
      <c r="AU149" s="267" t="s">
        <v>85</v>
      </c>
      <c r="AV149" s="13" t="s">
        <v>85</v>
      </c>
      <c r="AW149" s="13" t="s">
        <v>4</v>
      </c>
      <c r="AX149" s="13" t="s">
        <v>83</v>
      </c>
      <c r="AY149" s="267" t="s">
        <v>145</v>
      </c>
    </row>
    <row r="150" s="2" customFormat="1" ht="44.25" customHeight="1">
      <c r="A150" s="38"/>
      <c r="B150" s="39"/>
      <c r="C150" s="243" t="s">
        <v>197</v>
      </c>
      <c r="D150" s="243" t="s">
        <v>148</v>
      </c>
      <c r="E150" s="244" t="s">
        <v>198</v>
      </c>
      <c r="F150" s="245" t="s">
        <v>199</v>
      </c>
      <c r="G150" s="246" t="s">
        <v>174</v>
      </c>
      <c r="H150" s="247">
        <v>25.277999999999999</v>
      </c>
      <c r="I150" s="248"/>
      <c r="J150" s="249">
        <f>ROUND(I150*H150,2)</f>
        <v>0</v>
      </c>
      <c r="K150" s="245" t="s">
        <v>152</v>
      </c>
      <c r="L150" s="44"/>
      <c r="M150" s="250" t="s">
        <v>1</v>
      </c>
      <c r="N150" s="251" t="s">
        <v>41</v>
      </c>
      <c r="O150" s="91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4" t="s">
        <v>153</v>
      </c>
      <c r="AT150" s="254" t="s">
        <v>148</v>
      </c>
      <c r="AU150" s="254" t="s">
        <v>85</v>
      </c>
      <c r="AY150" s="17" t="s">
        <v>145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7" t="s">
        <v>83</v>
      </c>
      <c r="BK150" s="255">
        <f>ROUND(I150*H150,2)</f>
        <v>0</v>
      </c>
      <c r="BL150" s="17" t="s">
        <v>153</v>
      </c>
      <c r="BM150" s="254" t="s">
        <v>263</v>
      </c>
    </row>
    <row r="151" s="2" customFormat="1" ht="33" customHeight="1">
      <c r="A151" s="38"/>
      <c r="B151" s="39"/>
      <c r="C151" s="243" t="s">
        <v>146</v>
      </c>
      <c r="D151" s="243" t="s">
        <v>148</v>
      </c>
      <c r="E151" s="244" t="s">
        <v>201</v>
      </c>
      <c r="F151" s="245" t="s">
        <v>202</v>
      </c>
      <c r="G151" s="246" t="s">
        <v>174</v>
      </c>
      <c r="H151" s="247">
        <v>22.164000000000001</v>
      </c>
      <c r="I151" s="248"/>
      <c r="J151" s="249">
        <f>ROUND(I151*H151,2)</f>
        <v>0</v>
      </c>
      <c r="K151" s="245" t="s">
        <v>152</v>
      </c>
      <c r="L151" s="44"/>
      <c r="M151" s="250" t="s">
        <v>1</v>
      </c>
      <c r="N151" s="251" t="s">
        <v>41</v>
      </c>
      <c r="O151" s="9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153</v>
      </c>
      <c r="AT151" s="254" t="s">
        <v>148</v>
      </c>
      <c r="AU151" s="254" t="s">
        <v>85</v>
      </c>
      <c r="AY151" s="17" t="s">
        <v>145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83</v>
      </c>
      <c r="BK151" s="255">
        <f>ROUND(I151*H151,2)</f>
        <v>0</v>
      </c>
      <c r="BL151" s="17" t="s">
        <v>153</v>
      </c>
      <c r="BM151" s="254" t="s">
        <v>264</v>
      </c>
    </row>
    <row r="152" s="13" customFormat="1">
      <c r="A152" s="13"/>
      <c r="B152" s="256"/>
      <c r="C152" s="257"/>
      <c r="D152" s="258" t="s">
        <v>155</v>
      </c>
      <c r="E152" s="259" t="s">
        <v>1</v>
      </c>
      <c r="F152" s="260" t="s">
        <v>253</v>
      </c>
      <c r="G152" s="257"/>
      <c r="H152" s="261">
        <v>22.164000000000001</v>
      </c>
      <c r="I152" s="262"/>
      <c r="J152" s="257"/>
      <c r="K152" s="257"/>
      <c r="L152" s="263"/>
      <c r="M152" s="294"/>
      <c r="N152" s="295"/>
      <c r="O152" s="295"/>
      <c r="P152" s="295"/>
      <c r="Q152" s="295"/>
      <c r="R152" s="295"/>
      <c r="S152" s="295"/>
      <c r="T152" s="29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155</v>
      </c>
      <c r="AU152" s="267" t="s">
        <v>85</v>
      </c>
      <c r="AV152" s="13" t="s">
        <v>85</v>
      </c>
      <c r="AW152" s="13" t="s">
        <v>33</v>
      </c>
      <c r="AX152" s="13" t="s">
        <v>83</v>
      </c>
      <c r="AY152" s="267" t="s">
        <v>145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192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0aJyHed5TPJziQvOfnXt8M7mDVjBVPnvT/SpMj+twIp3aodGaVlJOdx7rc8BXyGkrlCq+WTI4t9H7E/Kz1ZhQA==" hashValue="0uPPDMw+NX8sjnvfGA0mBKzg1NDAcRFnWPF9tuQqMZHQ5QBLh2a93JiN0sK4M9hTOfoVFuM0scVYMakrbvCw+Q==" algorithmName="SHA-512" password="CC35"/>
  <autoFilter ref="C122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Úklid sklepů a půdních prostor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244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231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30. 4. 2020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34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ROUND((SUM(BE123:BE148)),  2)</f>
        <v>0</v>
      </c>
      <c r="G35" s="38"/>
      <c r="H35" s="38"/>
      <c r="I35" s="171">
        <v>0.20999999999999999</v>
      </c>
      <c r="J35" s="170">
        <f>ROUND(((SUM(BE123:BE148))*I35),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ROUND((SUM(BF123:BF148)),  2)</f>
        <v>0</v>
      </c>
      <c r="G36" s="38"/>
      <c r="H36" s="38"/>
      <c r="I36" s="171">
        <v>0.14999999999999999</v>
      </c>
      <c r="J36" s="170">
        <f>ROUND(((SUM(BF123:BF148))*I36),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ROUND((SUM(BG123:BG148)),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ROUND((SUM(BH123:BH148)),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ROUND((SUM(BI123:BI148)),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Úklid sklepů a půdních prostor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244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Půda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30. 4. 2020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34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125</v>
      </c>
      <c r="E101" s="211"/>
      <c r="F101" s="211"/>
      <c r="G101" s="211"/>
      <c r="H101" s="211"/>
      <c r="I101" s="212"/>
      <c r="J101" s="213">
        <f>J131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130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Úklid sklepů a půdních prostor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244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B - Půda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30. 4. 2020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železnic, státní organizace</v>
      </c>
      <c r="G119" s="40"/>
      <c r="H119" s="40"/>
      <c r="I119" s="156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156" t="s">
        <v>34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131</v>
      </c>
      <c r="D122" s="218" t="s">
        <v>61</v>
      </c>
      <c r="E122" s="218" t="s">
        <v>57</v>
      </c>
      <c r="F122" s="218" t="s">
        <v>58</v>
      </c>
      <c r="G122" s="218" t="s">
        <v>132</v>
      </c>
      <c r="H122" s="218" t="s">
        <v>133</v>
      </c>
      <c r="I122" s="219" t="s">
        <v>134</v>
      </c>
      <c r="J122" s="218" t="s">
        <v>120</v>
      </c>
      <c r="K122" s="220" t="s">
        <v>135</v>
      </c>
      <c r="L122" s="221"/>
      <c r="M122" s="100" t="s">
        <v>1</v>
      </c>
      <c r="N122" s="101" t="s">
        <v>40</v>
      </c>
      <c r="O122" s="101" t="s">
        <v>136</v>
      </c>
      <c r="P122" s="101" t="s">
        <v>137</v>
      </c>
      <c r="Q122" s="101" t="s">
        <v>138</v>
      </c>
      <c r="R122" s="101" t="s">
        <v>139</v>
      </c>
      <c r="S122" s="101" t="s">
        <v>140</v>
      </c>
      <c r="T122" s="102" t="s">
        <v>141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142</v>
      </c>
      <c r="D123" s="40"/>
      <c r="E123" s="40"/>
      <c r="F123" s="40"/>
      <c r="G123" s="40"/>
      <c r="H123" s="40"/>
      <c r="I123" s="154"/>
      <c r="J123" s="222">
        <f>BK123</f>
        <v>0</v>
      </c>
      <c r="K123" s="40"/>
      <c r="L123" s="44"/>
      <c r="M123" s="103"/>
      <c r="N123" s="223"/>
      <c r="O123" s="104"/>
      <c r="P123" s="224">
        <f>P124</f>
        <v>0</v>
      </c>
      <c r="Q123" s="104"/>
      <c r="R123" s="224">
        <f>R124</f>
        <v>48.089999999999996</v>
      </c>
      <c r="S123" s="104"/>
      <c r="T123" s="225">
        <f>T124</f>
        <v>12.74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122</v>
      </c>
      <c r="BK123" s="226">
        <f>BK124</f>
        <v>0</v>
      </c>
    </row>
    <row r="124" s="12" customFormat="1" ht="25.92" customHeight="1">
      <c r="A124" s="12"/>
      <c r="B124" s="227"/>
      <c r="C124" s="228"/>
      <c r="D124" s="229" t="s">
        <v>75</v>
      </c>
      <c r="E124" s="230" t="s">
        <v>143</v>
      </c>
      <c r="F124" s="230" t="s">
        <v>144</v>
      </c>
      <c r="G124" s="228"/>
      <c r="H124" s="228"/>
      <c r="I124" s="231"/>
      <c r="J124" s="232">
        <f>BK124</f>
        <v>0</v>
      </c>
      <c r="K124" s="228"/>
      <c r="L124" s="233"/>
      <c r="M124" s="234"/>
      <c r="N124" s="235"/>
      <c r="O124" s="235"/>
      <c r="P124" s="236">
        <f>P125+P131</f>
        <v>0</v>
      </c>
      <c r="Q124" s="235"/>
      <c r="R124" s="236">
        <f>R125+R131</f>
        <v>48.089999999999996</v>
      </c>
      <c r="S124" s="235"/>
      <c r="T124" s="237">
        <f>T125+T131</f>
        <v>12.74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75</v>
      </c>
      <c r="AU124" s="239" t="s">
        <v>76</v>
      </c>
      <c r="AY124" s="238" t="s">
        <v>145</v>
      </c>
      <c r="BK124" s="240">
        <f>BK125+BK131</f>
        <v>0</v>
      </c>
    </row>
    <row r="125" s="12" customFormat="1" ht="22.8" customHeight="1">
      <c r="A125" s="12"/>
      <c r="B125" s="227"/>
      <c r="C125" s="228"/>
      <c r="D125" s="229" t="s">
        <v>75</v>
      </c>
      <c r="E125" s="241" t="s">
        <v>146</v>
      </c>
      <c r="F125" s="241" t="s">
        <v>147</v>
      </c>
      <c r="G125" s="228"/>
      <c r="H125" s="228"/>
      <c r="I125" s="231"/>
      <c r="J125" s="242">
        <f>BK125</f>
        <v>0</v>
      </c>
      <c r="K125" s="228"/>
      <c r="L125" s="233"/>
      <c r="M125" s="234"/>
      <c r="N125" s="235"/>
      <c r="O125" s="235"/>
      <c r="P125" s="236">
        <f>SUM(P126:P130)</f>
        <v>0</v>
      </c>
      <c r="Q125" s="235"/>
      <c r="R125" s="236">
        <f>SUM(R126:R130)</f>
        <v>48.089999999999996</v>
      </c>
      <c r="S125" s="235"/>
      <c r="T125" s="237">
        <f>SUM(T126:T130)</f>
        <v>12.74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75</v>
      </c>
      <c r="AU125" s="239" t="s">
        <v>83</v>
      </c>
      <c r="AY125" s="238" t="s">
        <v>145</v>
      </c>
      <c r="BK125" s="240">
        <f>SUM(BK126:BK130)</f>
        <v>0</v>
      </c>
    </row>
    <row r="126" s="2" customFormat="1" ht="55.5" customHeight="1">
      <c r="A126" s="38"/>
      <c r="B126" s="39"/>
      <c r="C126" s="243" t="s">
        <v>83</v>
      </c>
      <c r="D126" s="243" t="s">
        <v>148</v>
      </c>
      <c r="E126" s="244" t="s">
        <v>149</v>
      </c>
      <c r="F126" s="245" t="s">
        <v>150</v>
      </c>
      <c r="G126" s="246" t="s">
        <v>151</v>
      </c>
      <c r="H126" s="247">
        <v>600</v>
      </c>
      <c r="I126" s="248"/>
      <c r="J126" s="249">
        <f>ROUND(I126*H126,2)</f>
        <v>0</v>
      </c>
      <c r="K126" s="245" t="s">
        <v>152</v>
      </c>
      <c r="L126" s="44"/>
      <c r="M126" s="250" t="s">
        <v>1</v>
      </c>
      <c r="N126" s="251" t="s">
        <v>41</v>
      </c>
      <c r="O126" s="91"/>
      <c r="P126" s="252">
        <f>O126*H126</f>
        <v>0</v>
      </c>
      <c r="Q126" s="252">
        <v>0.080149999999999999</v>
      </c>
      <c r="R126" s="252">
        <f>Q126*H126</f>
        <v>48.089999999999996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153</v>
      </c>
      <c r="AT126" s="254" t="s">
        <v>148</v>
      </c>
      <c r="AU126" s="254" t="s">
        <v>85</v>
      </c>
      <c r="AY126" s="17" t="s">
        <v>145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153</v>
      </c>
      <c r="BM126" s="254" t="s">
        <v>265</v>
      </c>
    </row>
    <row r="127" s="13" customFormat="1">
      <c r="A127" s="13"/>
      <c r="B127" s="256"/>
      <c r="C127" s="257"/>
      <c r="D127" s="258" t="s">
        <v>155</v>
      </c>
      <c r="E127" s="259" t="s">
        <v>1</v>
      </c>
      <c r="F127" s="260" t="s">
        <v>266</v>
      </c>
      <c r="G127" s="257"/>
      <c r="H127" s="261">
        <v>600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155</v>
      </c>
      <c r="AU127" s="267" t="s">
        <v>85</v>
      </c>
      <c r="AV127" s="13" t="s">
        <v>85</v>
      </c>
      <c r="AW127" s="13" t="s">
        <v>33</v>
      </c>
      <c r="AX127" s="13" t="s">
        <v>76</v>
      </c>
      <c r="AY127" s="267" t="s">
        <v>145</v>
      </c>
    </row>
    <row r="128" s="14" customFormat="1">
      <c r="A128" s="14"/>
      <c r="B128" s="268"/>
      <c r="C128" s="269"/>
      <c r="D128" s="258" t="s">
        <v>155</v>
      </c>
      <c r="E128" s="270" t="s">
        <v>1</v>
      </c>
      <c r="F128" s="271" t="s">
        <v>165</v>
      </c>
      <c r="G128" s="269"/>
      <c r="H128" s="272">
        <v>600</v>
      </c>
      <c r="I128" s="273"/>
      <c r="J128" s="269"/>
      <c r="K128" s="269"/>
      <c r="L128" s="274"/>
      <c r="M128" s="275"/>
      <c r="N128" s="276"/>
      <c r="O128" s="276"/>
      <c r="P128" s="276"/>
      <c r="Q128" s="276"/>
      <c r="R128" s="276"/>
      <c r="S128" s="276"/>
      <c r="T128" s="27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8" t="s">
        <v>155</v>
      </c>
      <c r="AU128" s="278" t="s">
        <v>85</v>
      </c>
      <c r="AV128" s="14" t="s">
        <v>153</v>
      </c>
      <c r="AW128" s="14" t="s">
        <v>33</v>
      </c>
      <c r="AX128" s="14" t="s">
        <v>83</v>
      </c>
      <c r="AY128" s="278" t="s">
        <v>145</v>
      </c>
    </row>
    <row r="129" s="2" customFormat="1" ht="21.75" customHeight="1">
      <c r="A129" s="38"/>
      <c r="B129" s="39"/>
      <c r="C129" s="243" t="s">
        <v>85</v>
      </c>
      <c r="D129" s="243" t="s">
        <v>148</v>
      </c>
      <c r="E129" s="244" t="s">
        <v>166</v>
      </c>
      <c r="F129" s="245" t="s">
        <v>167</v>
      </c>
      <c r="G129" s="246" t="s">
        <v>151</v>
      </c>
      <c r="H129" s="247">
        <v>140</v>
      </c>
      <c r="I129" s="248"/>
      <c r="J129" s="249">
        <f>ROUND(I129*H129,2)</f>
        <v>0</v>
      </c>
      <c r="K129" s="245" t="s">
        <v>152</v>
      </c>
      <c r="L129" s="44"/>
      <c r="M129" s="250" t="s">
        <v>1</v>
      </c>
      <c r="N129" s="251" t="s">
        <v>41</v>
      </c>
      <c r="O129" s="91"/>
      <c r="P129" s="252">
        <f>O129*H129</f>
        <v>0</v>
      </c>
      <c r="Q129" s="252">
        <v>0</v>
      </c>
      <c r="R129" s="252">
        <f>Q129*H129</f>
        <v>0</v>
      </c>
      <c r="S129" s="252">
        <v>0.090999999999999998</v>
      </c>
      <c r="T129" s="253">
        <f>S129*H129</f>
        <v>12.74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153</v>
      </c>
      <c r="AT129" s="254" t="s">
        <v>148</v>
      </c>
      <c r="AU129" s="254" t="s">
        <v>85</v>
      </c>
      <c r="AY129" s="17" t="s">
        <v>145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83</v>
      </c>
      <c r="BK129" s="255">
        <f>ROUND(I129*H129,2)</f>
        <v>0</v>
      </c>
      <c r="BL129" s="17" t="s">
        <v>153</v>
      </c>
      <c r="BM129" s="254" t="s">
        <v>267</v>
      </c>
    </row>
    <row r="130" s="13" customFormat="1">
      <c r="A130" s="13"/>
      <c r="B130" s="256"/>
      <c r="C130" s="257"/>
      <c r="D130" s="258" t="s">
        <v>155</v>
      </c>
      <c r="E130" s="259" t="s">
        <v>1</v>
      </c>
      <c r="F130" s="260" t="s">
        <v>268</v>
      </c>
      <c r="G130" s="257"/>
      <c r="H130" s="261">
        <v>140</v>
      </c>
      <c r="I130" s="262"/>
      <c r="J130" s="257"/>
      <c r="K130" s="257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155</v>
      </c>
      <c r="AU130" s="267" t="s">
        <v>85</v>
      </c>
      <c r="AV130" s="13" t="s">
        <v>85</v>
      </c>
      <c r="AW130" s="13" t="s">
        <v>33</v>
      </c>
      <c r="AX130" s="13" t="s">
        <v>83</v>
      </c>
      <c r="AY130" s="267" t="s">
        <v>145</v>
      </c>
    </row>
    <row r="131" s="12" customFormat="1" ht="22.8" customHeight="1">
      <c r="A131" s="12"/>
      <c r="B131" s="227"/>
      <c r="C131" s="228"/>
      <c r="D131" s="229" t="s">
        <v>75</v>
      </c>
      <c r="E131" s="241" t="s">
        <v>169</v>
      </c>
      <c r="F131" s="241" t="s">
        <v>170</v>
      </c>
      <c r="G131" s="228"/>
      <c r="H131" s="228"/>
      <c r="I131" s="231"/>
      <c r="J131" s="242">
        <f>BK131</f>
        <v>0</v>
      </c>
      <c r="K131" s="228"/>
      <c r="L131" s="233"/>
      <c r="M131" s="234"/>
      <c r="N131" s="235"/>
      <c r="O131" s="235"/>
      <c r="P131" s="236">
        <f>SUM(P132:P148)</f>
        <v>0</v>
      </c>
      <c r="Q131" s="235"/>
      <c r="R131" s="236">
        <f>SUM(R132:R148)</f>
        <v>0</v>
      </c>
      <c r="S131" s="235"/>
      <c r="T131" s="237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8" t="s">
        <v>83</v>
      </c>
      <c r="AT131" s="239" t="s">
        <v>75</v>
      </c>
      <c r="AU131" s="239" t="s">
        <v>83</v>
      </c>
      <c r="AY131" s="238" t="s">
        <v>145</v>
      </c>
      <c r="BK131" s="240">
        <f>SUM(BK132:BK148)</f>
        <v>0</v>
      </c>
    </row>
    <row r="132" s="2" customFormat="1" ht="33" customHeight="1">
      <c r="A132" s="38"/>
      <c r="B132" s="39"/>
      <c r="C132" s="243" t="s">
        <v>171</v>
      </c>
      <c r="D132" s="243" t="s">
        <v>148</v>
      </c>
      <c r="E132" s="244" t="s">
        <v>269</v>
      </c>
      <c r="F132" s="245" t="s">
        <v>270</v>
      </c>
      <c r="G132" s="246" t="s">
        <v>174</v>
      </c>
      <c r="H132" s="247">
        <v>33.740000000000002</v>
      </c>
      <c r="I132" s="248"/>
      <c r="J132" s="249">
        <f>ROUND(I132*H132,2)</f>
        <v>0</v>
      </c>
      <c r="K132" s="245" t="s">
        <v>152</v>
      </c>
      <c r="L132" s="44"/>
      <c r="M132" s="250" t="s">
        <v>1</v>
      </c>
      <c r="N132" s="251" t="s">
        <v>41</v>
      </c>
      <c r="O132" s="91"/>
      <c r="P132" s="252">
        <f>O132*H132</f>
        <v>0</v>
      </c>
      <c r="Q132" s="252">
        <v>0</v>
      </c>
      <c r="R132" s="252">
        <f>Q132*H132</f>
        <v>0</v>
      </c>
      <c r="S132" s="252">
        <v>0</v>
      </c>
      <c r="T132" s="25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4" t="s">
        <v>153</v>
      </c>
      <c r="AT132" s="254" t="s">
        <v>148</v>
      </c>
      <c r="AU132" s="254" t="s">
        <v>85</v>
      </c>
      <c r="AY132" s="17" t="s">
        <v>145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17" t="s">
        <v>83</v>
      </c>
      <c r="BK132" s="255">
        <f>ROUND(I132*H132,2)</f>
        <v>0</v>
      </c>
      <c r="BL132" s="17" t="s">
        <v>153</v>
      </c>
      <c r="BM132" s="254" t="s">
        <v>271</v>
      </c>
    </row>
    <row r="133" s="13" customFormat="1">
      <c r="A133" s="13"/>
      <c r="B133" s="256"/>
      <c r="C133" s="257"/>
      <c r="D133" s="258" t="s">
        <v>155</v>
      </c>
      <c r="E133" s="259" t="s">
        <v>1</v>
      </c>
      <c r="F133" s="260" t="s">
        <v>272</v>
      </c>
      <c r="G133" s="257"/>
      <c r="H133" s="261">
        <v>21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155</v>
      </c>
      <c r="AU133" s="267" t="s">
        <v>85</v>
      </c>
      <c r="AV133" s="13" t="s">
        <v>85</v>
      </c>
      <c r="AW133" s="13" t="s">
        <v>33</v>
      </c>
      <c r="AX133" s="13" t="s">
        <v>76</v>
      </c>
      <c r="AY133" s="267" t="s">
        <v>145</v>
      </c>
    </row>
    <row r="134" s="13" customFormat="1">
      <c r="A134" s="13"/>
      <c r="B134" s="256"/>
      <c r="C134" s="257"/>
      <c r="D134" s="258" t="s">
        <v>155</v>
      </c>
      <c r="E134" s="259" t="s">
        <v>1</v>
      </c>
      <c r="F134" s="260" t="s">
        <v>273</v>
      </c>
      <c r="G134" s="257"/>
      <c r="H134" s="261">
        <v>12.74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155</v>
      </c>
      <c r="AU134" s="267" t="s">
        <v>85</v>
      </c>
      <c r="AV134" s="13" t="s">
        <v>85</v>
      </c>
      <c r="AW134" s="13" t="s">
        <v>33</v>
      </c>
      <c r="AX134" s="13" t="s">
        <v>76</v>
      </c>
      <c r="AY134" s="267" t="s">
        <v>145</v>
      </c>
    </row>
    <row r="135" s="14" customFormat="1">
      <c r="A135" s="14"/>
      <c r="B135" s="268"/>
      <c r="C135" s="269"/>
      <c r="D135" s="258" t="s">
        <v>155</v>
      </c>
      <c r="E135" s="270" t="s">
        <v>1</v>
      </c>
      <c r="F135" s="271" t="s">
        <v>165</v>
      </c>
      <c r="G135" s="269"/>
      <c r="H135" s="272">
        <v>33.740000000000002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8" t="s">
        <v>155</v>
      </c>
      <c r="AU135" s="278" t="s">
        <v>85</v>
      </c>
      <c r="AV135" s="14" t="s">
        <v>153</v>
      </c>
      <c r="AW135" s="14" t="s">
        <v>33</v>
      </c>
      <c r="AX135" s="14" t="s">
        <v>83</v>
      </c>
      <c r="AY135" s="278" t="s">
        <v>145</v>
      </c>
    </row>
    <row r="136" s="2" customFormat="1" ht="16.5" customHeight="1">
      <c r="A136" s="38"/>
      <c r="B136" s="39"/>
      <c r="C136" s="243" t="s">
        <v>153</v>
      </c>
      <c r="D136" s="243" t="s">
        <v>148</v>
      </c>
      <c r="E136" s="244" t="s">
        <v>179</v>
      </c>
      <c r="F136" s="245" t="s">
        <v>180</v>
      </c>
      <c r="G136" s="246" t="s">
        <v>174</v>
      </c>
      <c r="H136" s="247">
        <v>21</v>
      </c>
      <c r="I136" s="248"/>
      <c r="J136" s="249">
        <f>ROUND(I136*H136,2)</f>
        <v>0</v>
      </c>
      <c r="K136" s="245" t="s">
        <v>1</v>
      </c>
      <c r="L136" s="44"/>
      <c r="M136" s="250" t="s">
        <v>1</v>
      </c>
      <c r="N136" s="251" t="s">
        <v>41</v>
      </c>
      <c r="O136" s="91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153</v>
      </c>
      <c r="AT136" s="254" t="s">
        <v>148</v>
      </c>
      <c r="AU136" s="254" t="s">
        <v>85</v>
      </c>
      <c r="AY136" s="17" t="s">
        <v>145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83</v>
      </c>
      <c r="BK136" s="255">
        <f>ROUND(I136*H136,2)</f>
        <v>0</v>
      </c>
      <c r="BL136" s="17" t="s">
        <v>153</v>
      </c>
      <c r="BM136" s="254" t="s">
        <v>274</v>
      </c>
    </row>
    <row r="137" s="13" customFormat="1">
      <c r="A137" s="13"/>
      <c r="B137" s="256"/>
      <c r="C137" s="257"/>
      <c r="D137" s="258" t="s">
        <v>155</v>
      </c>
      <c r="E137" s="259" t="s">
        <v>1</v>
      </c>
      <c r="F137" s="260" t="s">
        <v>275</v>
      </c>
      <c r="G137" s="257"/>
      <c r="H137" s="261">
        <v>21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155</v>
      </c>
      <c r="AU137" s="267" t="s">
        <v>85</v>
      </c>
      <c r="AV137" s="13" t="s">
        <v>85</v>
      </c>
      <c r="AW137" s="13" t="s">
        <v>33</v>
      </c>
      <c r="AX137" s="13" t="s">
        <v>76</v>
      </c>
      <c r="AY137" s="267" t="s">
        <v>145</v>
      </c>
    </row>
    <row r="138" s="14" customFormat="1">
      <c r="A138" s="14"/>
      <c r="B138" s="268"/>
      <c r="C138" s="269"/>
      <c r="D138" s="258" t="s">
        <v>155</v>
      </c>
      <c r="E138" s="270" t="s">
        <v>1</v>
      </c>
      <c r="F138" s="271" t="s">
        <v>165</v>
      </c>
      <c r="G138" s="269"/>
      <c r="H138" s="272">
        <v>21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8" t="s">
        <v>155</v>
      </c>
      <c r="AU138" s="278" t="s">
        <v>85</v>
      </c>
      <c r="AV138" s="14" t="s">
        <v>153</v>
      </c>
      <c r="AW138" s="14" t="s">
        <v>33</v>
      </c>
      <c r="AX138" s="14" t="s">
        <v>83</v>
      </c>
      <c r="AY138" s="278" t="s">
        <v>145</v>
      </c>
    </row>
    <row r="139" s="2" customFormat="1" ht="55.5" customHeight="1">
      <c r="A139" s="38"/>
      <c r="B139" s="39"/>
      <c r="C139" s="243" t="s">
        <v>182</v>
      </c>
      <c r="D139" s="243" t="s">
        <v>148</v>
      </c>
      <c r="E139" s="244" t="s">
        <v>183</v>
      </c>
      <c r="F139" s="245" t="s">
        <v>184</v>
      </c>
      <c r="G139" s="246" t="s">
        <v>174</v>
      </c>
      <c r="H139" s="247">
        <v>168.69999999999999</v>
      </c>
      <c r="I139" s="248"/>
      <c r="J139" s="249">
        <f>ROUND(I139*H139,2)</f>
        <v>0</v>
      </c>
      <c r="K139" s="245" t="s">
        <v>152</v>
      </c>
      <c r="L139" s="44"/>
      <c r="M139" s="250" t="s">
        <v>1</v>
      </c>
      <c r="N139" s="251" t="s">
        <v>41</v>
      </c>
      <c r="O139" s="91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4" t="s">
        <v>153</v>
      </c>
      <c r="AT139" s="254" t="s">
        <v>148</v>
      </c>
      <c r="AU139" s="254" t="s">
        <v>85</v>
      </c>
      <c r="AY139" s="17" t="s">
        <v>145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7" t="s">
        <v>83</v>
      </c>
      <c r="BK139" s="255">
        <f>ROUND(I139*H139,2)</f>
        <v>0</v>
      </c>
      <c r="BL139" s="17" t="s">
        <v>153</v>
      </c>
      <c r="BM139" s="254" t="s">
        <v>276</v>
      </c>
    </row>
    <row r="140" s="13" customFormat="1">
      <c r="A140" s="13"/>
      <c r="B140" s="256"/>
      <c r="C140" s="257"/>
      <c r="D140" s="258" t="s">
        <v>155</v>
      </c>
      <c r="E140" s="259" t="s">
        <v>1</v>
      </c>
      <c r="F140" s="260" t="s">
        <v>277</v>
      </c>
      <c r="G140" s="257"/>
      <c r="H140" s="261">
        <v>33.740000000000002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155</v>
      </c>
      <c r="AU140" s="267" t="s">
        <v>85</v>
      </c>
      <c r="AV140" s="13" t="s">
        <v>85</v>
      </c>
      <c r="AW140" s="13" t="s">
        <v>33</v>
      </c>
      <c r="AX140" s="13" t="s">
        <v>83</v>
      </c>
      <c r="AY140" s="267" t="s">
        <v>145</v>
      </c>
    </row>
    <row r="141" s="13" customFormat="1">
      <c r="A141" s="13"/>
      <c r="B141" s="256"/>
      <c r="C141" s="257"/>
      <c r="D141" s="258" t="s">
        <v>155</v>
      </c>
      <c r="E141" s="257"/>
      <c r="F141" s="260" t="s">
        <v>278</v>
      </c>
      <c r="G141" s="257"/>
      <c r="H141" s="261">
        <v>168.69999999999999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155</v>
      </c>
      <c r="AU141" s="267" t="s">
        <v>85</v>
      </c>
      <c r="AV141" s="13" t="s">
        <v>85</v>
      </c>
      <c r="AW141" s="13" t="s">
        <v>4</v>
      </c>
      <c r="AX141" s="13" t="s">
        <v>83</v>
      </c>
      <c r="AY141" s="267" t="s">
        <v>145</v>
      </c>
    </row>
    <row r="142" s="2" customFormat="1" ht="21.75" customHeight="1">
      <c r="A142" s="38"/>
      <c r="B142" s="39"/>
      <c r="C142" s="243" t="s">
        <v>188</v>
      </c>
      <c r="D142" s="243" t="s">
        <v>148</v>
      </c>
      <c r="E142" s="244" t="s">
        <v>189</v>
      </c>
      <c r="F142" s="245" t="s">
        <v>190</v>
      </c>
      <c r="G142" s="246" t="s">
        <v>174</v>
      </c>
      <c r="H142" s="247">
        <v>33.740000000000002</v>
      </c>
      <c r="I142" s="248"/>
      <c r="J142" s="249">
        <f>ROUND(I142*H142,2)</f>
        <v>0</v>
      </c>
      <c r="K142" s="245" t="s">
        <v>152</v>
      </c>
      <c r="L142" s="44"/>
      <c r="M142" s="250" t="s">
        <v>1</v>
      </c>
      <c r="N142" s="251" t="s">
        <v>41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153</v>
      </c>
      <c r="AT142" s="254" t="s">
        <v>148</v>
      </c>
      <c r="AU142" s="254" t="s">
        <v>85</v>
      </c>
      <c r="AY142" s="17" t="s">
        <v>145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83</v>
      </c>
      <c r="BK142" s="255">
        <f>ROUND(I142*H142,2)</f>
        <v>0</v>
      </c>
      <c r="BL142" s="17" t="s">
        <v>153</v>
      </c>
      <c r="BM142" s="254" t="s">
        <v>279</v>
      </c>
    </row>
    <row r="143" s="13" customFormat="1">
      <c r="A143" s="13"/>
      <c r="B143" s="256"/>
      <c r="C143" s="257"/>
      <c r="D143" s="258" t="s">
        <v>155</v>
      </c>
      <c r="E143" s="259" t="s">
        <v>1</v>
      </c>
      <c r="F143" s="260" t="s">
        <v>277</v>
      </c>
      <c r="G143" s="257"/>
      <c r="H143" s="261">
        <v>33.740000000000002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155</v>
      </c>
      <c r="AU143" s="267" t="s">
        <v>85</v>
      </c>
      <c r="AV143" s="13" t="s">
        <v>85</v>
      </c>
      <c r="AW143" s="13" t="s">
        <v>33</v>
      </c>
      <c r="AX143" s="13" t="s">
        <v>83</v>
      </c>
      <c r="AY143" s="267" t="s">
        <v>145</v>
      </c>
    </row>
    <row r="144" s="2" customFormat="1" ht="33" customHeight="1">
      <c r="A144" s="38"/>
      <c r="B144" s="39"/>
      <c r="C144" s="243" t="s">
        <v>192</v>
      </c>
      <c r="D144" s="243" t="s">
        <v>148</v>
      </c>
      <c r="E144" s="244" t="s">
        <v>193</v>
      </c>
      <c r="F144" s="245" t="s">
        <v>194</v>
      </c>
      <c r="G144" s="246" t="s">
        <v>174</v>
      </c>
      <c r="H144" s="247">
        <v>641.05999999999995</v>
      </c>
      <c r="I144" s="248"/>
      <c r="J144" s="249">
        <f>ROUND(I144*H144,2)</f>
        <v>0</v>
      </c>
      <c r="K144" s="245" t="s">
        <v>152</v>
      </c>
      <c r="L144" s="44"/>
      <c r="M144" s="250" t="s">
        <v>1</v>
      </c>
      <c r="N144" s="251" t="s">
        <v>41</v>
      </c>
      <c r="O144" s="91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4" t="s">
        <v>153</v>
      </c>
      <c r="AT144" s="254" t="s">
        <v>148</v>
      </c>
      <c r="AU144" s="254" t="s">
        <v>85</v>
      </c>
      <c r="AY144" s="17" t="s">
        <v>145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7" t="s">
        <v>83</v>
      </c>
      <c r="BK144" s="255">
        <f>ROUND(I144*H144,2)</f>
        <v>0</v>
      </c>
      <c r="BL144" s="17" t="s">
        <v>153</v>
      </c>
      <c r="BM144" s="254" t="s">
        <v>280</v>
      </c>
    </row>
    <row r="145" s="13" customFormat="1">
      <c r="A145" s="13"/>
      <c r="B145" s="256"/>
      <c r="C145" s="257"/>
      <c r="D145" s="258" t="s">
        <v>155</v>
      </c>
      <c r="E145" s="259" t="s">
        <v>1</v>
      </c>
      <c r="F145" s="260" t="s">
        <v>277</v>
      </c>
      <c r="G145" s="257"/>
      <c r="H145" s="261">
        <v>33.740000000000002</v>
      </c>
      <c r="I145" s="262"/>
      <c r="J145" s="257"/>
      <c r="K145" s="257"/>
      <c r="L145" s="263"/>
      <c r="M145" s="264"/>
      <c r="N145" s="265"/>
      <c r="O145" s="265"/>
      <c r="P145" s="265"/>
      <c r="Q145" s="265"/>
      <c r="R145" s="265"/>
      <c r="S145" s="265"/>
      <c r="T145" s="26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155</v>
      </c>
      <c r="AU145" s="267" t="s">
        <v>85</v>
      </c>
      <c r="AV145" s="13" t="s">
        <v>85</v>
      </c>
      <c r="AW145" s="13" t="s">
        <v>33</v>
      </c>
      <c r="AX145" s="13" t="s">
        <v>83</v>
      </c>
      <c r="AY145" s="267" t="s">
        <v>145</v>
      </c>
    </row>
    <row r="146" s="13" customFormat="1">
      <c r="A146" s="13"/>
      <c r="B146" s="256"/>
      <c r="C146" s="257"/>
      <c r="D146" s="258" t="s">
        <v>155</v>
      </c>
      <c r="E146" s="257"/>
      <c r="F146" s="260" t="s">
        <v>281</v>
      </c>
      <c r="G146" s="257"/>
      <c r="H146" s="261">
        <v>641.05999999999995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155</v>
      </c>
      <c r="AU146" s="267" t="s">
        <v>85</v>
      </c>
      <c r="AV146" s="13" t="s">
        <v>85</v>
      </c>
      <c r="AW146" s="13" t="s">
        <v>4</v>
      </c>
      <c r="AX146" s="13" t="s">
        <v>83</v>
      </c>
      <c r="AY146" s="267" t="s">
        <v>145</v>
      </c>
    </row>
    <row r="147" s="2" customFormat="1" ht="44.25" customHeight="1">
      <c r="A147" s="38"/>
      <c r="B147" s="39"/>
      <c r="C147" s="243" t="s">
        <v>197</v>
      </c>
      <c r="D147" s="243" t="s">
        <v>148</v>
      </c>
      <c r="E147" s="244" t="s">
        <v>198</v>
      </c>
      <c r="F147" s="245" t="s">
        <v>199</v>
      </c>
      <c r="G147" s="246" t="s">
        <v>174</v>
      </c>
      <c r="H147" s="247">
        <v>12.74</v>
      </c>
      <c r="I147" s="248"/>
      <c r="J147" s="249">
        <f>ROUND(I147*H147,2)</f>
        <v>0</v>
      </c>
      <c r="K147" s="245" t="s">
        <v>152</v>
      </c>
      <c r="L147" s="44"/>
      <c r="M147" s="250" t="s">
        <v>1</v>
      </c>
      <c r="N147" s="251" t="s">
        <v>41</v>
      </c>
      <c r="O147" s="91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153</v>
      </c>
      <c r="AT147" s="254" t="s">
        <v>148</v>
      </c>
      <c r="AU147" s="254" t="s">
        <v>85</v>
      </c>
      <c r="AY147" s="17" t="s">
        <v>145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83</v>
      </c>
      <c r="BK147" s="255">
        <f>ROUND(I147*H147,2)</f>
        <v>0</v>
      </c>
      <c r="BL147" s="17" t="s">
        <v>153</v>
      </c>
      <c r="BM147" s="254" t="s">
        <v>282</v>
      </c>
    </row>
    <row r="148" s="2" customFormat="1" ht="33" customHeight="1">
      <c r="A148" s="38"/>
      <c r="B148" s="39"/>
      <c r="C148" s="243" t="s">
        <v>146</v>
      </c>
      <c r="D148" s="243" t="s">
        <v>148</v>
      </c>
      <c r="E148" s="244" t="s">
        <v>201</v>
      </c>
      <c r="F148" s="245" t="s">
        <v>202</v>
      </c>
      <c r="G148" s="246" t="s">
        <v>174</v>
      </c>
      <c r="H148" s="247">
        <v>21</v>
      </c>
      <c r="I148" s="248"/>
      <c r="J148" s="249">
        <f>ROUND(I148*H148,2)</f>
        <v>0</v>
      </c>
      <c r="K148" s="245" t="s">
        <v>152</v>
      </c>
      <c r="L148" s="44"/>
      <c r="M148" s="279" t="s">
        <v>1</v>
      </c>
      <c r="N148" s="280" t="s">
        <v>41</v>
      </c>
      <c r="O148" s="281"/>
      <c r="P148" s="282">
        <f>O148*H148</f>
        <v>0</v>
      </c>
      <c r="Q148" s="282">
        <v>0</v>
      </c>
      <c r="R148" s="282">
        <f>Q148*H148</f>
        <v>0</v>
      </c>
      <c r="S148" s="282">
        <v>0</v>
      </c>
      <c r="T148" s="28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4" t="s">
        <v>153</v>
      </c>
      <c r="AT148" s="254" t="s">
        <v>148</v>
      </c>
      <c r="AU148" s="254" t="s">
        <v>85</v>
      </c>
      <c r="AY148" s="17" t="s">
        <v>145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7" t="s">
        <v>83</v>
      </c>
      <c r="BK148" s="255">
        <f>ROUND(I148*H148,2)</f>
        <v>0</v>
      </c>
      <c r="BL148" s="17" t="s">
        <v>153</v>
      </c>
      <c r="BM148" s="254" t="s">
        <v>283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192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dmjxARgL0K3MlrbiR+oga7XPPreUICVDaWsXbOBX3GT5XL61u+GU4noIczF2Ef9wdezDDd2fjdlDhWXJWoV/Fg==" hashValue="AMKLzCksd0a8vCCQSq6AcoWwKi6pRM4GVD/R78ebsyZqkZ8sju4GB5v1VxdYvFRjVnQRxBiCnCi2p8XylOxlcg==" algorithmName="SHA-512" password="CC35"/>
  <autoFilter ref="C122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Úklid sklepů a půdních prostor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244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284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30. 4. 2020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34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ROUND((SUM(BE123:BE129)),  2)</f>
        <v>0</v>
      </c>
      <c r="G35" s="38"/>
      <c r="H35" s="38"/>
      <c r="I35" s="171">
        <v>0.20999999999999999</v>
      </c>
      <c r="J35" s="170">
        <f>ROUND(((SUM(BE123:BE129))*I35),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ROUND((SUM(BF123:BF129)),  2)</f>
        <v>0</v>
      </c>
      <c r="G36" s="38"/>
      <c r="H36" s="38"/>
      <c r="I36" s="171">
        <v>0.14999999999999999</v>
      </c>
      <c r="J36" s="170">
        <f>ROUND(((SUM(BF123:BF129))*I36),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ROUND((SUM(BG123:BG129)),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ROUND((SUM(BH123:BH129)),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ROUND((SUM(BI123:BI129)),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Úklid sklepů a půdních prostor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244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VON - Vedlejší a ostatní náklady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30. 4. 2020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34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128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285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129</v>
      </c>
      <c r="E101" s="211"/>
      <c r="F101" s="211"/>
      <c r="G101" s="211"/>
      <c r="H101" s="211"/>
      <c r="I101" s="212"/>
      <c r="J101" s="213">
        <f>J128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130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Úklid sklepů a půdních prostor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244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VON - Vedlejší a ostatní náklady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30. 4. 2020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železnic, státní organizace</v>
      </c>
      <c r="G119" s="40"/>
      <c r="H119" s="40"/>
      <c r="I119" s="156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156" t="s">
        <v>34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131</v>
      </c>
      <c r="D122" s="218" t="s">
        <v>61</v>
      </c>
      <c r="E122" s="218" t="s">
        <v>57</v>
      </c>
      <c r="F122" s="218" t="s">
        <v>58</v>
      </c>
      <c r="G122" s="218" t="s">
        <v>132</v>
      </c>
      <c r="H122" s="218" t="s">
        <v>133</v>
      </c>
      <c r="I122" s="219" t="s">
        <v>134</v>
      </c>
      <c r="J122" s="218" t="s">
        <v>120</v>
      </c>
      <c r="K122" s="220" t="s">
        <v>135</v>
      </c>
      <c r="L122" s="221"/>
      <c r="M122" s="100" t="s">
        <v>1</v>
      </c>
      <c r="N122" s="101" t="s">
        <v>40</v>
      </c>
      <c r="O122" s="101" t="s">
        <v>136</v>
      </c>
      <c r="P122" s="101" t="s">
        <v>137</v>
      </c>
      <c r="Q122" s="101" t="s">
        <v>138</v>
      </c>
      <c r="R122" s="101" t="s">
        <v>139</v>
      </c>
      <c r="S122" s="101" t="s">
        <v>140</v>
      </c>
      <c r="T122" s="102" t="s">
        <v>141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142</v>
      </c>
      <c r="D123" s="40"/>
      <c r="E123" s="40"/>
      <c r="F123" s="40"/>
      <c r="G123" s="40"/>
      <c r="H123" s="40"/>
      <c r="I123" s="154"/>
      <c r="J123" s="222">
        <f>BK123</f>
        <v>0</v>
      </c>
      <c r="K123" s="40"/>
      <c r="L123" s="44"/>
      <c r="M123" s="103"/>
      <c r="N123" s="223"/>
      <c r="O123" s="104"/>
      <c r="P123" s="224">
        <f>P124</f>
        <v>0</v>
      </c>
      <c r="Q123" s="104"/>
      <c r="R123" s="224">
        <f>R124</f>
        <v>0</v>
      </c>
      <c r="S123" s="104"/>
      <c r="T123" s="225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122</v>
      </c>
      <c r="BK123" s="226">
        <f>BK124</f>
        <v>0</v>
      </c>
    </row>
    <row r="124" s="12" customFormat="1" ht="25.92" customHeight="1">
      <c r="A124" s="12"/>
      <c r="B124" s="227"/>
      <c r="C124" s="228"/>
      <c r="D124" s="229" t="s">
        <v>75</v>
      </c>
      <c r="E124" s="230" t="s">
        <v>221</v>
      </c>
      <c r="F124" s="230" t="s">
        <v>222</v>
      </c>
      <c r="G124" s="228"/>
      <c r="H124" s="228"/>
      <c r="I124" s="231"/>
      <c r="J124" s="232">
        <f>BK124</f>
        <v>0</v>
      </c>
      <c r="K124" s="228"/>
      <c r="L124" s="233"/>
      <c r="M124" s="234"/>
      <c r="N124" s="235"/>
      <c r="O124" s="235"/>
      <c r="P124" s="236">
        <f>P125+P128</f>
        <v>0</v>
      </c>
      <c r="Q124" s="235"/>
      <c r="R124" s="236">
        <f>R125+R128</f>
        <v>0</v>
      </c>
      <c r="S124" s="235"/>
      <c r="T124" s="237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182</v>
      </c>
      <c r="AT124" s="239" t="s">
        <v>75</v>
      </c>
      <c r="AU124" s="239" t="s">
        <v>76</v>
      </c>
      <c r="AY124" s="238" t="s">
        <v>145</v>
      </c>
      <c r="BK124" s="240">
        <f>BK125+BK128</f>
        <v>0</v>
      </c>
    </row>
    <row r="125" s="12" customFormat="1" ht="22.8" customHeight="1">
      <c r="A125" s="12"/>
      <c r="B125" s="227"/>
      <c r="C125" s="228"/>
      <c r="D125" s="229" t="s">
        <v>75</v>
      </c>
      <c r="E125" s="241" t="s">
        <v>286</v>
      </c>
      <c r="F125" s="241" t="s">
        <v>287</v>
      </c>
      <c r="G125" s="228"/>
      <c r="H125" s="228"/>
      <c r="I125" s="231"/>
      <c r="J125" s="242">
        <f>BK125</f>
        <v>0</v>
      </c>
      <c r="K125" s="228"/>
      <c r="L125" s="233"/>
      <c r="M125" s="234"/>
      <c r="N125" s="235"/>
      <c r="O125" s="235"/>
      <c r="P125" s="236">
        <f>SUM(P126:P127)</f>
        <v>0</v>
      </c>
      <c r="Q125" s="235"/>
      <c r="R125" s="236">
        <f>SUM(R126:R127)</f>
        <v>0</v>
      </c>
      <c r="S125" s="235"/>
      <c r="T125" s="237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182</v>
      </c>
      <c r="AT125" s="239" t="s">
        <v>75</v>
      </c>
      <c r="AU125" s="239" t="s">
        <v>83</v>
      </c>
      <c r="AY125" s="238" t="s">
        <v>145</v>
      </c>
      <c r="BK125" s="240">
        <f>SUM(BK126:BK127)</f>
        <v>0</v>
      </c>
    </row>
    <row r="126" s="2" customFormat="1" ht="16.5" customHeight="1">
      <c r="A126" s="38"/>
      <c r="B126" s="39"/>
      <c r="C126" s="243" t="s">
        <v>83</v>
      </c>
      <c r="D126" s="243" t="s">
        <v>148</v>
      </c>
      <c r="E126" s="244" t="s">
        <v>288</v>
      </c>
      <c r="F126" s="245" t="s">
        <v>287</v>
      </c>
      <c r="G126" s="246" t="s">
        <v>289</v>
      </c>
      <c r="H126" s="247">
        <v>1</v>
      </c>
      <c r="I126" s="248"/>
      <c r="J126" s="249">
        <f>ROUND(I126*H126,2)</f>
        <v>0</v>
      </c>
      <c r="K126" s="245" t="s">
        <v>152</v>
      </c>
      <c r="L126" s="44"/>
      <c r="M126" s="250" t="s">
        <v>1</v>
      </c>
      <c r="N126" s="251" t="s">
        <v>41</v>
      </c>
      <c r="O126" s="91"/>
      <c r="P126" s="252">
        <f>O126*H126</f>
        <v>0</v>
      </c>
      <c r="Q126" s="252">
        <v>0</v>
      </c>
      <c r="R126" s="252">
        <f>Q126*H126</f>
        <v>0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229</v>
      </c>
      <c r="AT126" s="254" t="s">
        <v>148</v>
      </c>
      <c r="AU126" s="254" t="s">
        <v>85</v>
      </c>
      <c r="AY126" s="17" t="s">
        <v>145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229</v>
      </c>
      <c r="BM126" s="254" t="s">
        <v>290</v>
      </c>
    </row>
    <row r="127" s="2" customFormat="1" ht="16.5" customHeight="1">
      <c r="A127" s="38"/>
      <c r="B127" s="39"/>
      <c r="C127" s="243" t="s">
        <v>85</v>
      </c>
      <c r="D127" s="243" t="s">
        <v>148</v>
      </c>
      <c r="E127" s="244" t="s">
        <v>291</v>
      </c>
      <c r="F127" s="245" t="s">
        <v>292</v>
      </c>
      <c r="G127" s="246" t="s">
        <v>289</v>
      </c>
      <c r="H127" s="247">
        <v>1</v>
      </c>
      <c r="I127" s="248"/>
      <c r="J127" s="249">
        <f>ROUND(I127*H127,2)</f>
        <v>0</v>
      </c>
      <c r="K127" s="245" t="s">
        <v>152</v>
      </c>
      <c r="L127" s="44"/>
      <c r="M127" s="250" t="s">
        <v>1</v>
      </c>
      <c r="N127" s="251" t="s">
        <v>41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229</v>
      </c>
      <c r="AT127" s="254" t="s">
        <v>148</v>
      </c>
      <c r="AU127" s="254" t="s">
        <v>85</v>
      </c>
      <c r="AY127" s="17" t="s">
        <v>145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83</v>
      </c>
      <c r="BK127" s="255">
        <f>ROUND(I127*H127,2)</f>
        <v>0</v>
      </c>
      <c r="BL127" s="17" t="s">
        <v>229</v>
      </c>
      <c r="BM127" s="254" t="s">
        <v>293</v>
      </c>
    </row>
    <row r="128" s="12" customFormat="1" ht="22.8" customHeight="1">
      <c r="A128" s="12"/>
      <c r="B128" s="227"/>
      <c r="C128" s="228"/>
      <c r="D128" s="229" t="s">
        <v>75</v>
      </c>
      <c r="E128" s="241" t="s">
        <v>223</v>
      </c>
      <c r="F128" s="241" t="s">
        <v>224</v>
      </c>
      <c r="G128" s="228"/>
      <c r="H128" s="228"/>
      <c r="I128" s="231"/>
      <c r="J128" s="242">
        <f>BK128</f>
        <v>0</v>
      </c>
      <c r="K128" s="228"/>
      <c r="L128" s="233"/>
      <c r="M128" s="234"/>
      <c r="N128" s="235"/>
      <c r="O128" s="235"/>
      <c r="P128" s="236">
        <f>P129</f>
        <v>0</v>
      </c>
      <c r="Q128" s="235"/>
      <c r="R128" s="236">
        <f>R129</f>
        <v>0</v>
      </c>
      <c r="S128" s="235"/>
      <c r="T128" s="237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8" t="s">
        <v>182</v>
      </c>
      <c r="AT128" s="239" t="s">
        <v>75</v>
      </c>
      <c r="AU128" s="239" t="s">
        <v>83</v>
      </c>
      <c r="AY128" s="238" t="s">
        <v>145</v>
      </c>
      <c r="BK128" s="240">
        <f>BK129</f>
        <v>0</v>
      </c>
    </row>
    <row r="129" s="2" customFormat="1" ht="16.5" customHeight="1">
      <c r="A129" s="38"/>
      <c r="B129" s="39"/>
      <c r="C129" s="243" t="s">
        <v>171</v>
      </c>
      <c r="D129" s="243" t="s">
        <v>148</v>
      </c>
      <c r="E129" s="244" t="s">
        <v>294</v>
      </c>
      <c r="F129" s="245" t="s">
        <v>295</v>
      </c>
      <c r="G129" s="246" t="s">
        <v>289</v>
      </c>
      <c r="H129" s="247">
        <v>1</v>
      </c>
      <c r="I129" s="248"/>
      <c r="J129" s="249">
        <f>ROUND(I129*H129,2)</f>
        <v>0</v>
      </c>
      <c r="K129" s="245" t="s">
        <v>152</v>
      </c>
      <c r="L129" s="44"/>
      <c r="M129" s="279" t="s">
        <v>1</v>
      </c>
      <c r="N129" s="280" t="s">
        <v>41</v>
      </c>
      <c r="O129" s="281"/>
      <c r="P129" s="282">
        <f>O129*H129</f>
        <v>0</v>
      </c>
      <c r="Q129" s="282">
        <v>0</v>
      </c>
      <c r="R129" s="282">
        <f>Q129*H129</f>
        <v>0</v>
      </c>
      <c r="S129" s="282">
        <v>0</v>
      </c>
      <c r="T129" s="28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229</v>
      </c>
      <c r="AT129" s="254" t="s">
        <v>148</v>
      </c>
      <c r="AU129" s="254" t="s">
        <v>85</v>
      </c>
      <c r="AY129" s="17" t="s">
        <v>145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83</v>
      </c>
      <c r="BK129" s="255">
        <f>ROUND(I129*H129,2)</f>
        <v>0</v>
      </c>
      <c r="BL129" s="17" t="s">
        <v>229</v>
      </c>
      <c r="BM129" s="254" t="s">
        <v>296</v>
      </c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192"/>
      <c r="J130" s="67"/>
      <c r="K130" s="67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aNzdY6PHxvwE8k8jccOO4DxKGQsUuKZZJBA+jRHPsxzA/DkkiYRyYZM6cZPdXom887YXAXUG5WU5g/Al5zR5qQ==" hashValue="PEasKkdFzLWMAA4CvIgunHrF688+SoYArgVZCF0Xv2bVd7/Z+YlLT7TfRKFYtSyab8xFTdmNUJUNNZ8YzLcDBA==" algorithmName="SHA-512" password="CC35"/>
  <autoFilter ref="C122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Úklid sklepů a půdních prostor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297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231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30. 4. 2020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34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ROUND((SUM(BE123:BE143)),  2)</f>
        <v>0</v>
      </c>
      <c r="G35" s="38"/>
      <c r="H35" s="38"/>
      <c r="I35" s="171">
        <v>0.20999999999999999</v>
      </c>
      <c r="J35" s="170">
        <f>ROUND(((SUM(BE123:BE143))*I35),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ROUND((SUM(BF123:BF143)),  2)</f>
        <v>0</v>
      </c>
      <c r="G36" s="38"/>
      <c r="H36" s="38"/>
      <c r="I36" s="171">
        <v>0.14999999999999999</v>
      </c>
      <c r="J36" s="170">
        <f>ROUND(((SUM(BF123:BF143))*I36),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ROUND((SUM(BG123:BG143)),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ROUND((SUM(BH123:BH143)),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ROUND((SUM(BI123:BI143)),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Úklid sklepů a půdních prostor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297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Půda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30. 4. 2020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34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125</v>
      </c>
      <c r="E101" s="211"/>
      <c r="F101" s="211"/>
      <c r="G101" s="211"/>
      <c r="H101" s="211"/>
      <c r="I101" s="212"/>
      <c r="J101" s="213">
        <f>J129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130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Úklid sklepů a půdních prostor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297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B - Půda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30. 4. 2020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železnic, státní organizace</v>
      </c>
      <c r="G119" s="40"/>
      <c r="H119" s="40"/>
      <c r="I119" s="156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156" t="s">
        <v>34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131</v>
      </c>
      <c r="D122" s="218" t="s">
        <v>61</v>
      </c>
      <c r="E122" s="218" t="s">
        <v>57</v>
      </c>
      <c r="F122" s="218" t="s">
        <v>58</v>
      </c>
      <c r="G122" s="218" t="s">
        <v>132</v>
      </c>
      <c r="H122" s="218" t="s">
        <v>133</v>
      </c>
      <c r="I122" s="219" t="s">
        <v>134</v>
      </c>
      <c r="J122" s="218" t="s">
        <v>120</v>
      </c>
      <c r="K122" s="220" t="s">
        <v>135</v>
      </c>
      <c r="L122" s="221"/>
      <c r="M122" s="100" t="s">
        <v>1</v>
      </c>
      <c r="N122" s="101" t="s">
        <v>40</v>
      </c>
      <c r="O122" s="101" t="s">
        <v>136</v>
      </c>
      <c r="P122" s="101" t="s">
        <v>137</v>
      </c>
      <c r="Q122" s="101" t="s">
        <v>138</v>
      </c>
      <c r="R122" s="101" t="s">
        <v>139</v>
      </c>
      <c r="S122" s="101" t="s">
        <v>140</v>
      </c>
      <c r="T122" s="102" t="s">
        <v>141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142</v>
      </c>
      <c r="D123" s="40"/>
      <c r="E123" s="40"/>
      <c r="F123" s="40"/>
      <c r="G123" s="40"/>
      <c r="H123" s="40"/>
      <c r="I123" s="154"/>
      <c r="J123" s="222">
        <f>BK123</f>
        <v>0</v>
      </c>
      <c r="K123" s="40"/>
      <c r="L123" s="44"/>
      <c r="M123" s="103"/>
      <c r="N123" s="223"/>
      <c r="O123" s="104"/>
      <c r="P123" s="224">
        <f>P124</f>
        <v>0</v>
      </c>
      <c r="Q123" s="104"/>
      <c r="R123" s="224">
        <f>R124</f>
        <v>27.251000000000001</v>
      </c>
      <c r="S123" s="104"/>
      <c r="T123" s="225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122</v>
      </c>
      <c r="BK123" s="226">
        <f>BK124</f>
        <v>0</v>
      </c>
    </row>
    <row r="124" s="12" customFormat="1" ht="25.92" customHeight="1">
      <c r="A124" s="12"/>
      <c r="B124" s="227"/>
      <c r="C124" s="228"/>
      <c r="D124" s="229" t="s">
        <v>75</v>
      </c>
      <c r="E124" s="230" t="s">
        <v>143</v>
      </c>
      <c r="F124" s="230" t="s">
        <v>144</v>
      </c>
      <c r="G124" s="228"/>
      <c r="H124" s="228"/>
      <c r="I124" s="231"/>
      <c r="J124" s="232">
        <f>BK124</f>
        <v>0</v>
      </c>
      <c r="K124" s="228"/>
      <c r="L124" s="233"/>
      <c r="M124" s="234"/>
      <c r="N124" s="235"/>
      <c r="O124" s="235"/>
      <c r="P124" s="236">
        <f>P125+P129</f>
        <v>0</v>
      </c>
      <c r="Q124" s="235"/>
      <c r="R124" s="236">
        <f>R125+R129</f>
        <v>27.251000000000001</v>
      </c>
      <c r="S124" s="235"/>
      <c r="T124" s="237">
        <f>T125+T129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75</v>
      </c>
      <c r="AU124" s="239" t="s">
        <v>76</v>
      </c>
      <c r="AY124" s="238" t="s">
        <v>145</v>
      </c>
      <c r="BK124" s="240">
        <f>BK125+BK129</f>
        <v>0</v>
      </c>
    </row>
    <row r="125" s="12" customFormat="1" ht="22.8" customHeight="1">
      <c r="A125" s="12"/>
      <c r="B125" s="227"/>
      <c r="C125" s="228"/>
      <c r="D125" s="229" t="s">
        <v>75</v>
      </c>
      <c r="E125" s="241" t="s">
        <v>146</v>
      </c>
      <c r="F125" s="241" t="s">
        <v>147</v>
      </c>
      <c r="G125" s="228"/>
      <c r="H125" s="228"/>
      <c r="I125" s="231"/>
      <c r="J125" s="242">
        <f>BK125</f>
        <v>0</v>
      </c>
      <c r="K125" s="228"/>
      <c r="L125" s="233"/>
      <c r="M125" s="234"/>
      <c r="N125" s="235"/>
      <c r="O125" s="235"/>
      <c r="P125" s="236">
        <f>SUM(P126:P128)</f>
        <v>0</v>
      </c>
      <c r="Q125" s="235"/>
      <c r="R125" s="236">
        <f>SUM(R126:R128)</f>
        <v>27.251000000000001</v>
      </c>
      <c r="S125" s="235"/>
      <c r="T125" s="237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75</v>
      </c>
      <c r="AU125" s="239" t="s">
        <v>83</v>
      </c>
      <c r="AY125" s="238" t="s">
        <v>145</v>
      </c>
      <c r="BK125" s="240">
        <f>SUM(BK126:BK128)</f>
        <v>0</v>
      </c>
    </row>
    <row r="126" s="2" customFormat="1" ht="55.5" customHeight="1">
      <c r="A126" s="38"/>
      <c r="B126" s="39"/>
      <c r="C126" s="243" t="s">
        <v>83</v>
      </c>
      <c r="D126" s="243" t="s">
        <v>148</v>
      </c>
      <c r="E126" s="244" t="s">
        <v>149</v>
      </c>
      <c r="F126" s="245" t="s">
        <v>150</v>
      </c>
      <c r="G126" s="246" t="s">
        <v>151</v>
      </c>
      <c r="H126" s="247">
        <v>340</v>
      </c>
      <c r="I126" s="248"/>
      <c r="J126" s="249">
        <f>ROUND(I126*H126,2)</f>
        <v>0</v>
      </c>
      <c r="K126" s="245" t="s">
        <v>152</v>
      </c>
      <c r="L126" s="44"/>
      <c r="M126" s="250" t="s">
        <v>1</v>
      </c>
      <c r="N126" s="251" t="s">
        <v>41</v>
      </c>
      <c r="O126" s="91"/>
      <c r="P126" s="252">
        <f>O126*H126</f>
        <v>0</v>
      </c>
      <c r="Q126" s="252">
        <v>0.080149999999999999</v>
      </c>
      <c r="R126" s="252">
        <f>Q126*H126</f>
        <v>27.251000000000001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153</v>
      </c>
      <c r="AT126" s="254" t="s">
        <v>148</v>
      </c>
      <c r="AU126" s="254" t="s">
        <v>85</v>
      </c>
      <c r="AY126" s="17" t="s">
        <v>145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153</v>
      </c>
      <c r="BM126" s="254" t="s">
        <v>298</v>
      </c>
    </row>
    <row r="127" s="13" customFormat="1">
      <c r="A127" s="13"/>
      <c r="B127" s="256"/>
      <c r="C127" s="257"/>
      <c r="D127" s="258" t="s">
        <v>155</v>
      </c>
      <c r="E127" s="259" t="s">
        <v>1</v>
      </c>
      <c r="F127" s="260" t="s">
        <v>299</v>
      </c>
      <c r="G127" s="257"/>
      <c r="H127" s="261">
        <v>340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155</v>
      </c>
      <c r="AU127" s="267" t="s">
        <v>85</v>
      </c>
      <c r="AV127" s="13" t="s">
        <v>85</v>
      </c>
      <c r="AW127" s="13" t="s">
        <v>33</v>
      </c>
      <c r="AX127" s="13" t="s">
        <v>76</v>
      </c>
      <c r="AY127" s="267" t="s">
        <v>145</v>
      </c>
    </row>
    <row r="128" s="14" customFormat="1">
      <c r="A128" s="14"/>
      <c r="B128" s="268"/>
      <c r="C128" s="269"/>
      <c r="D128" s="258" t="s">
        <v>155</v>
      </c>
      <c r="E128" s="270" t="s">
        <v>1</v>
      </c>
      <c r="F128" s="271" t="s">
        <v>165</v>
      </c>
      <c r="G128" s="269"/>
      <c r="H128" s="272">
        <v>340</v>
      </c>
      <c r="I128" s="273"/>
      <c r="J128" s="269"/>
      <c r="K128" s="269"/>
      <c r="L128" s="274"/>
      <c r="M128" s="275"/>
      <c r="N128" s="276"/>
      <c r="O128" s="276"/>
      <c r="P128" s="276"/>
      <c r="Q128" s="276"/>
      <c r="R128" s="276"/>
      <c r="S128" s="276"/>
      <c r="T128" s="27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8" t="s">
        <v>155</v>
      </c>
      <c r="AU128" s="278" t="s">
        <v>85</v>
      </c>
      <c r="AV128" s="14" t="s">
        <v>153</v>
      </c>
      <c r="AW128" s="14" t="s">
        <v>33</v>
      </c>
      <c r="AX128" s="14" t="s">
        <v>83</v>
      </c>
      <c r="AY128" s="278" t="s">
        <v>145</v>
      </c>
    </row>
    <row r="129" s="12" customFormat="1" ht="22.8" customHeight="1">
      <c r="A129" s="12"/>
      <c r="B129" s="227"/>
      <c r="C129" s="228"/>
      <c r="D129" s="229" t="s">
        <v>75</v>
      </c>
      <c r="E129" s="241" t="s">
        <v>169</v>
      </c>
      <c r="F129" s="241" t="s">
        <v>170</v>
      </c>
      <c r="G129" s="228"/>
      <c r="H129" s="228"/>
      <c r="I129" s="231"/>
      <c r="J129" s="242">
        <f>BK129</f>
        <v>0</v>
      </c>
      <c r="K129" s="228"/>
      <c r="L129" s="233"/>
      <c r="M129" s="234"/>
      <c r="N129" s="235"/>
      <c r="O129" s="235"/>
      <c r="P129" s="236">
        <f>SUM(P130:P143)</f>
        <v>0</v>
      </c>
      <c r="Q129" s="235"/>
      <c r="R129" s="236">
        <f>SUM(R130:R143)</f>
        <v>0</v>
      </c>
      <c r="S129" s="235"/>
      <c r="T129" s="237">
        <f>SUM(T130:T143)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8" t="s">
        <v>83</v>
      </c>
      <c r="AT129" s="239" t="s">
        <v>75</v>
      </c>
      <c r="AU129" s="239" t="s">
        <v>83</v>
      </c>
      <c r="AY129" s="238" t="s">
        <v>145</v>
      </c>
      <c r="BK129" s="240">
        <f>SUM(BK130:BK143)</f>
        <v>0</v>
      </c>
    </row>
    <row r="130" s="2" customFormat="1" ht="33" customHeight="1">
      <c r="A130" s="38"/>
      <c r="B130" s="39"/>
      <c r="C130" s="243" t="s">
        <v>85</v>
      </c>
      <c r="D130" s="243" t="s">
        <v>148</v>
      </c>
      <c r="E130" s="244" t="s">
        <v>172</v>
      </c>
      <c r="F130" s="245" t="s">
        <v>173</v>
      </c>
      <c r="G130" s="246" t="s">
        <v>174</v>
      </c>
      <c r="H130" s="247">
        <v>13.6</v>
      </c>
      <c r="I130" s="248"/>
      <c r="J130" s="249">
        <f>ROUND(I130*H130,2)</f>
        <v>0</v>
      </c>
      <c r="K130" s="245" t="s">
        <v>152</v>
      </c>
      <c r="L130" s="44"/>
      <c r="M130" s="250" t="s">
        <v>1</v>
      </c>
      <c r="N130" s="251" t="s">
        <v>41</v>
      </c>
      <c r="O130" s="91"/>
      <c r="P130" s="252">
        <f>O130*H130</f>
        <v>0</v>
      </c>
      <c r="Q130" s="252">
        <v>0</v>
      </c>
      <c r="R130" s="252">
        <f>Q130*H130</f>
        <v>0</v>
      </c>
      <c r="S130" s="252">
        <v>0</v>
      </c>
      <c r="T130" s="25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4" t="s">
        <v>153</v>
      </c>
      <c r="AT130" s="254" t="s">
        <v>148</v>
      </c>
      <c r="AU130" s="254" t="s">
        <v>85</v>
      </c>
      <c r="AY130" s="17" t="s">
        <v>145</v>
      </c>
      <c r="BE130" s="255">
        <f>IF(N130="základní",J130,0)</f>
        <v>0</v>
      </c>
      <c r="BF130" s="255">
        <f>IF(N130="snížená",J130,0)</f>
        <v>0</v>
      </c>
      <c r="BG130" s="255">
        <f>IF(N130="zákl. přenesená",J130,0)</f>
        <v>0</v>
      </c>
      <c r="BH130" s="255">
        <f>IF(N130="sníž. přenesená",J130,0)</f>
        <v>0</v>
      </c>
      <c r="BI130" s="255">
        <f>IF(N130="nulová",J130,0)</f>
        <v>0</v>
      </c>
      <c r="BJ130" s="17" t="s">
        <v>83</v>
      </c>
      <c r="BK130" s="255">
        <f>ROUND(I130*H130,2)</f>
        <v>0</v>
      </c>
      <c r="BL130" s="17" t="s">
        <v>153</v>
      </c>
      <c r="BM130" s="254" t="s">
        <v>300</v>
      </c>
    </row>
    <row r="131" s="13" customFormat="1">
      <c r="A131" s="13"/>
      <c r="B131" s="256"/>
      <c r="C131" s="257"/>
      <c r="D131" s="258" t="s">
        <v>155</v>
      </c>
      <c r="E131" s="259" t="s">
        <v>1</v>
      </c>
      <c r="F131" s="260" t="s">
        <v>301</v>
      </c>
      <c r="G131" s="257"/>
      <c r="H131" s="261">
        <v>13.6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155</v>
      </c>
      <c r="AU131" s="267" t="s">
        <v>85</v>
      </c>
      <c r="AV131" s="13" t="s">
        <v>85</v>
      </c>
      <c r="AW131" s="13" t="s">
        <v>33</v>
      </c>
      <c r="AX131" s="13" t="s">
        <v>76</v>
      </c>
      <c r="AY131" s="267" t="s">
        <v>145</v>
      </c>
    </row>
    <row r="132" s="14" customFormat="1">
      <c r="A132" s="14"/>
      <c r="B132" s="268"/>
      <c r="C132" s="269"/>
      <c r="D132" s="258" t="s">
        <v>155</v>
      </c>
      <c r="E132" s="270" t="s">
        <v>1</v>
      </c>
      <c r="F132" s="271" t="s">
        <v>165</v>
      </c>
      <c r="G132" s="269"/>
      <c r="H132" s="272">
        <v>13.6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155</v>
      </c>
      <c r="AU132" s="278" t="s">
        <v>85</v>
      </c>
      <c r="AV132" s="14" t="s">
        <v>153</v>
      </c>
      <c r="AW132" s="14" t="s">
        <v>33</v>
      </c>
      <c r="AX132" s="14" t="s">
        <v>83</v>
      </c>
      <c r="AY132" s="278" t="s">
        <v>145</v>
      </c>
    </row>
    <row r="133" s="2" customFormat="1" ht="16.5" customHeight="1">
      <c r="A133" s="38"/>
      <c r="B133" s="39"/>
      <c r="C133" s="243" t="s">
        <v>171</v>
      </c>
      <c r="D133" s="243" t="s">
        <v>148</v>
      </c>
      <c r="E133" s="244" t="s">
        <v>179</v>
      </c>
      <c r="F133" s="245" t="s">
        <v>180</v>
      </c>
      <c r="G133" s="246" t="s">
        <v>174</v>
      </c>
      <c r="H133" s="247">
        <v>13.6</v>
      </c>
      <c r="I133" s="248"/>
      <c r="J133" s="249">
        <f>ROUND(I133*H133,2)</f>
        <v>0</v>
      </c>
      <c r="K133" s="245" t="s">
        <v>1</v>
      </c>
      <c r="L133" s="44"/>
      <c r="M133" s="250" t="s">
        <v>1</v>
      </c>
      <c r="N133" s="251" t="s">
        <v>41</v>
      </c>
      <c r="O133" s="91"/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153</v>
      </c>
      <c r="AT133" s="254" t="s">
        <v>148</v>
      </c>
      <c r="AU133" s="254" t="s">
        <v>85</v>
      </c>
      <c r="AY133" s="17" t="s">
        <v>145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83</v>
      </c>
      <c r="BK133" s="255">
        <f>ROUND(I133*H133,2)</f>
        <v>0</v>
      </c>
      <c r="BL133" s="17" t="s">
        <v>153</v>
      </c>
      <c r="BM133" s="254" t="s">
        <v>302</v>
      </c>
    </row>
    <row r="134" s="13" customFormat="1">
      <c r="A134" s="13"/>
      <c r="B134" s="256"/>
      <c r="C134" s="257"/>
      <c r="D134" s="258" t="s">
        <v>155</v>
      </c>
      <c r="E134" s="259" t="s">
        <v>1</v>
      </c>
      <c r="F134" s="260" t="s">
        <v>303</v>
      </c>
      <c r="G134" s="257"/>
      <c r="H134" s="261">
        <v>13.6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155</v>
      </c>
      <c r="AU134" s="267" t="s">
        <v>85</v>
      </c>
      <c r="AV134" s="13" t="s">
        <v>85</v>
      </c>
      <c r="AW134" s="13" t="s">
        <v>33</v>
      </c>
      <c r="AX134" s="13" t="s">
        <v>83</v>
      </c>
      <c r="AY134" s="267" t="s">
        <v>145</v>
      </c>
    </row>
    <row r="135" s="2" customFormat="1" ht="55.5" customHeight="1">
      <c r="A135" s="38"/>
      <c r="B135" s="39"/>
      <c r="C135" s="243" t="s">
        <v>153</v>
      </c>
      <c r="D135" s="243" t="s">
        <v>148</v>
      </c>
      <c r="E135" s="244" t="s">
        <v>183</v>
      </c>
      <c r="F135" s="245" t="s">
        <v>184</v>
      </c>
      <c r="G135" s="246" t="s">
        <v>174</v>
      </c>
      <c r="H135" s="247">
        <v>40.799999999999997</v>
      </c>
      <c r="I135" s="248"/>
      <c r="J135" s="249">
        <f>ROUND(I135*H135,2)</f>
        <v>0</v>
      </c>
      <c r="K135" s="245" t="s">
        <v>152</v>
      </c>
      <c r="L135" s="44"/>
      <c r="M135" s="250" t="s">
        <v>1</v>
      </c>
      <c r="N135" s="251" t="s">
        <v>41</v>
      </c>
      <c r="O135" s="91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153</v>
      </c>
      <c r="AT135" s="254" t="s">
        <v>148</v>
      </c>
      <c r="AU135" s="254" t="s">
        <v>85</v>
      </c>
      <c r="AY135" s="17" t="s">
        <v>145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83</v>
      </c>
      <c r="BK135" s="255">
        <f>ROUND(I135*H135,2)</f>
        <v>0</v>
      </c>
      <c r="BL135" s="17" t="s">
        <v>153</v>
      </c>
      <c r="BM135" s="254" t="s">
        <v>304</v>
      </c>
    </row>
    <row r="136" s="13" customFormat="1">
      <c r="A136" s="13"/>
      <c r="B136" s="256"/>
      <c r="C136" s="257"/>
      <c r="D136" s="258" t="s">
        <v>155</v>
      </c>
      <c r="E136" s="259" t="s">
        <v>1</v>
      </c>
      <c r="F136" s="260" t="s">
        <v>303</v>
      </c>
      <c r="G136" s="257"/>
      <c r="H136" s="261">
        <v>13.6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155</v>
      </c>
      <c r="AU136" s="267" t="s">
        <v>85</v>
      </c>
      <c r="AV136" s="13" t="s">
        <v>85</v>
      </c>
      <c r="AW136" s="13" t="s">
        <v>33</v>
      </c>
      <c r="AX136" s="13" t="s">
        <v>83</v>
      </c>
      <c r="AY136" s="267" t="s">
        <v>145</v>
      </c>
    </row>
    <row r="137" s="13" customFormat="1">
      <c r="A137" s="13"/>
      <c r="B137" s="256"/>
      <c r="C137" s="257"/>
      <c r="D137" s="258" t="s">
        <v>155</v>
      </c>
      <c r="E137" s="257"/>
      <c r="F137" s="260" t="s">
        <v>305</v>
      </c>
      <c r="G137" s="257"/>
      <c r="H137" s="261">
        <v>40.799999999999997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155</v>
      </c>
      <c r="AU137" s="267" t="s">
        <v>85</v>
      </c>
      <c r="AV137" s="13" t="s">
        <v>85</v>
      </c>
      <c r="AW137" s="13" t="s">
        <v>4</v>
      </c>
      <c r="AX137" s="13" t="s">
        <v>83</v>
      </c>
      <c r="AY137" s="267" t="s">
        <v>145</v>
      </c>
    </row>
    <row r="138" s="2" customFormat="1" ht="21.75" customHeight="1">
      <c r="A138" s="38"/>
      <c r="B138" s="39"/>
      <c r="C138" s="243" t="s">
        <v>182</v>
      </c>
      <c r="D138" s="243" t="s">
        <v>148</v>
      </c>
      <c r="E138" s="244" t="s">
        <v>189</v>
      </c>
      <c r="F138" s="245" t="s">
        <v>190</v>
      </c>
      <c r="G138" s="246" t="s">
        <v>174</v>
      </c>
      <c r="H138" s="247">
        <v>13.6</v>
      </c>
      <c r="I138" s="248"/>
      <c r="J138" s="249">
        <f>ROUND(I138*H138,2)</f>
        <v>0</v>
      </c>
      <c r="K138" s="245" t="s">
        <v>152</v>
      </c>
      <c r="L138" s="44"/>
      <c r="M138" s="250" t="s">
        <v>1</v>
      </c>
      <c r="N138" s="251" t="s">
        <v>41</v>
      </c>
      <c r="O138" s="91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4" t="s">
        <v>153</v>
      </c>
      <c r="AT138" s="254" t="s">
        <v>148</v>
      </c>
      <c r="AU138" s="254" t="s">
        <v>85</v>
      </c>
      <c r="AY138" s="17" t="s">
        <v>145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7" t="s">
        <v>83</v>
      </c>
      <c r="BK138" s="255">
        <f>ROUND(I138*H138,2)</f>
        <v>0</v>
      </c>
      <c r="BL138" s="17" t="s">
        <v>153</v>
      </c>
      <c r="BM138" s="254" t="s">
        <v>306</v>
      </c>
    </row>
    <row r="139" s="13" customFormat="1">
      <c r="A139" s="13"/>
      <c r="B139" s="256"/>
      <c r="C139" s="257"/>
      <c r="D139" s="258" t="s">
        <v>155</v>
      </c>
      <c r="E139" s="259" t="s">
        <v>1</v>
      </c>
      <c r="F139" s="260" t="s">
        <v>303</v>
      </c>
      <c r="G139" s="257"/>
      <c r="H139" s="261">
        <v>13.6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155</v>
      </c>
      <c r="AU139" s="267" t="s">
        <v>85</v>
      </c>
      <c r="AV139" s="13" t="s">
        <v>85</v>
      </c>
      <c r="AW139" s="13" t="s">
        <v>33</v>
      </c>
      <c r="AX139" s="13" t="s">
        <v>83</v>
      </c>
      <c r="AY139" s="267" t="s">
        <v>145</v>
      </c>
    </row>
    <row r="140" s="2" customFormat="1" ht="33" customHeight="1">
      <c r="A140" s="38"/>
      <c r="B140" s="39"/>
      <c r="C140" s="243" t="s">
        <v>188</v>
      </c>
      <c r="D140" s="243" t="s">
        <v>148</v>
      </c>
      <c r="E140" s="244" t="s">
        <v>193</v>
      </c>
      <c r="F140" s="245" t="s">
        <v>194</v>
      </c>
      <c r="G140" s="246" t="s">
        <v>174</v>
      </c>
      <c r="H140" s="247">
        <v>394.39999999999998</v>
      </c>
      <c r="I140" s="248"/>
      <c r="J140" s="249">
        <f>ROUND(I140*H140,2)</f>
        <v>0</v>
      </c>
      <c r="K140" s="245" t="s">
        <v>152</v>
      </c>
      <c r="L140" s="44"/>
      <c r="M140" s="250" t="s">
        <v>1</v>
      </c>
      <c r="N140" s="251" t="s">
        <v>41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153</v>
      </c>
      <c r="AT140" s="254" t="s">
        <v>148</v>
      </c>
      <c r="AU140" s="254" t="s">
        <v>85</v>
      </c>
      <c r="AY140" s="17" t="s">
        <v>145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153</v>
      </c>
      <c r="BM140" s="254" t="s">
        <v>307</v>
      </c>
    </row>
    <row r="141" s="13" customFormat="1">
      <c r="A141" s="13"/>
      <c r="B141" s="256"/>
      <c r="C141" s="257"/>
      <c r="D141" s="258" t="s">
        <v>155</v>
      </c>
      <c r="E141" s="259" t="s">
        <v>1</v>
      </c>
      <c r="F141" s="260" t="s">
        <v>303</v>
      </c>
      <c r="G141" s="257"/>
      <c r="H141" s="261">
        <v>13.6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155</v>
      </c>
      <c r="AU141" s="267" t="s">
        <v>85</v>
      </c>
      <c r="AV141" s="13" t="s">
        <v>85</v>
      </c>
      <c r="AW141" s="13" t="s">
        <v>33</v>
      </c>
      <c r="AX141" s="13" t="s">
        <v>83</v>
      </c>
      <c r="AY141" s="267" t="s">
        <v>145</v>
      </c>
    </row>
    <row r="142" s="13" customFormat="1">
      <c r="A142" s="13"/>
      <c r="B142" s="256"/>
      <c r="C142" s="257"/>
      <c r="D142" s="258" t="s">
        <v>155</v>
      </c>
      <c r="E142" s="257"/>
      <c r="F142" s="260" t="s">
        <v>308</v>
      </c>
      <c r="G142" s="257"/>
      <c r="H142" s="261">
        <v>394.39999999999998</v>
      </c>
      <c r="I142" s="262"/>
      <c r="J142" s="257"/>
      <c r="K142" s="257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155</v>
      </c>
      <c r="AU142" s="267" t="s">
        <v>85</v>
      </c>
      <c r="AV142" s="13" t="s">
        <v>85</v>
      </c>
      <c r="AW142" s="13" t="s">
        <v>4</v>
      </c>
      <c r="AX142" s="13" t="s">
        <v>83</v>
      </c>
      <c r="AY142" s="267" t="s">
        <v>145</v>
      </c>
    </row>
    <row r="143" s="2" customFormat="1" ht="33" customHeight="1">
      <c r="A143" s="38"/>
      <c r="B143" s="39"/>
      <c r="C143" s="243" t="s">
        <v>192</v>
      </c>
      <c r="D143" s="243" t="s">
        <v>148</v>
      </c>
      <c r="E143" s="244" t="s">
        <v>201</v>
      </c>
      <c r="F143" s="245" t="s">
        <v>202</v>
      </c>
      <c r="G143" s="246" t="s">
        <v>174</v>
      </c>
      <c r="H143" s="247">
        <v>13.6</v>
      </c>
      <c r="I143" s="248"/>
      <c r="J143" s="249">
        <f>ROUND(I143*H143,2)</f>
        <v>0</v>
      </c>
      <c r="K143" s="245" t="s">
        <v>152</v>
      </c>
      <c r="L143" s="44"/>
      <c r="M143" s="279" t="s">
        <v>1</v>
      </c>
      <c r="N143" s="280" t="s">
        <v>41</v>
      </c>
      <c r="O143" s="281"/>
      <c r="P143" s="282">
        <f>O143*H143</f>
        <v>0</v>
      </c>
      <c r="Q143" s="282">
        <v>0</v>
      </c>
      <c r="R143" s="282">
        <f>Q143*H143</f>
        <v>0</v>
      </c>
      <c r="S143" s="282">
        <v>0</v>
      </c>
      <c r="T143" s="28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153</v>
      </c>
      <c r="AT143" s="254" t="s">
        <v>148</v>
      </c>
      <c r="AU143" s="254" t="s">
        <v>85</v>
      </c>
      <c r="AY143" s="17" t="s">
        <v>145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153</v>
      </c>
      <c r="BM143" s="254" t="s">
        <v>309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192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hoBnKBGF+Qsp+UNFV0RVtYvi3KPuyyaZ6xZaG3vawhnsR5Iqiltxzi2dLZaHxZ/gvEZQ2zpukU4MJOvBVBJRpQ==" hashValue="0s0zm2OoMfptavD5+hIZpYFP/On01qOyc9/LNnS6g9uZrFyrmX5NCQLLSlHwv+gsllD/tueTKdPeP5laaLon9g==" algorithmName="SHA-512" password="CC35"/>
  <autoFilter ref="C122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Úklid sklepů a půdních prostor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310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117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30. 4. 2020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34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ROUND((SUM(BE123:BE176)),  2)</f>
        <v>0</v>
      </c>
      <c r="G35" s="38"/>
      <c r="H35" s="38"/>
      <c r="I35" s="171">
        <v>0.20999999999999999</v>
      </c>
      <c r="J35" s="170">
        <f>ROUND(((SUM(BE123:BE176))*I35),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ROUND((SUM(BF123:BF176)),  2)</f>
        <v>0</v>
      </c>
      <c r="G36" s="38"/>
      <c r="H36" s="38"/>
      <c r="I36" s="171">
        <v>0.14999999999999999</v>
      </c>
      <c r="J36" s="170">
        <f>ROUND(((SUM(BF123:BF176))*I36),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ROUND((SUM(BG123:BG176)),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ROUND((SUM(BH123:BH176)),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ROUND((SUM(BI123:BI176)),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Úklid sklepů a půdních prostor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310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Sklep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30. 4. 2020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34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125</v>
      </c>
      <c r="E101" s="211"/>
      <c r="F101" s="211"/>
      <c r="G101" s="211"/>
      <c r="H101" s="211"/>
      <c r="I101" s="212"/>
      <c r="J101" s="213">
        <f>J163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130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Úklid sklepů a půdních prostor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310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A - Sklep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30. 4. 2020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železnic, státní organizace</v>
      </c>
      <c r="G119" s="40"/>
      <c r="H119" s="40"/>
      <c r="I119" s="156" t="s">
        <v>32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156" t="s">
        <v>34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131</v>
      </c>
      <c r="D122" s="218" t="s">
        <v>61</v>
      </c>
      <c r="E122" s="218" t="s">
        <v>57</v>
      </c>
      <c r="F122" s="218" t="s">
        <v>58</v>
      </c>
      <c r="G122" s="218" t="s">
        <v>132</v>
      </c>
      <c r="H122" s="218" t="s">
        <v>133</v>
      </c>
      <c r="I122" s="219" t="s">
        <v>134</v>
      </c>
      <c r="J122" s="218" t="s">
        <v>120</v>
      </c>
      <c r="K122" s="220" t="s">
        <v>135</v>
      </c>
      <c r="L122" s="221"/>
      <c r="M122" s="100" t="s">
        <v>1</v>
      </c>
      <c r="N122" s="101" t="s">
        <v>40</v>
      </c>
      <c r="O122" s="101" t="s">
        <v>136</v>
      </c>
      <c r="P122" s="101" t="s">
        <v>137</v>
      </c>
      <c r="Q122" s="101" t="s">
        <v>138</v>
      </c>
      <c r="R122" s="101" t="s">
        <v>139</v>
      </c>
      <c r="S122" s="101" t="s">
        <v>140</v>
      </c>
      <c r="T122" s="102" t="s">
        <v>141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142</v>
      </c>
      <c r="D123" s="40"/>
      <c r="E123" s="40"/>
      <c r="F123" s="40"/>
      <c r="G123" s="40"/>
      <c r="H123" s="40"/>
      <c r="I123" s="154"/>
      <c r="J123" s="222">
        <f>BK123</f>
        <v>0</v>
      </c>
      <c r="K123" s="40"/>
      <c r="L123" s="44"/>
      <c r="M123" s="103"/>
      <c r="N123" s="223"/>
      <c r="O123" s="104"/>
      <c r="P123" s="224">
        <f>P124</f>
        <v>0</v>
      </c>
      <c r="Q123" s="104"/>
      <c r="R123" s="224">
        <f>R124</f>
        <v>79.084806499999999</v>
      </c>
      <c r="S123" s="104"/>
      <c r="T123" s="225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122</v>
      </c>
      <c r="BK123" s="226">
        <f>BK124</f>
        <v>0</v>
      </c>
    </row>
    <row r="124" s="12" customFormat="1" ht="25.92" customHeight="1">
      <c r="A124" s="12"/>
      <c r="B124" s="227"/>
      <c r="C124" s="228"/>
      <c r="D124" s="229" t="s">
        <v>75</v>
      </c>
      <c r="E124" s="230" t="s">
        <v>143</v>
      </c>
      <c r="F124" s="230" t="s">
        <v>144</v>
      </c>
      <c r="G124" s="228"/>
      <c r="H124" s="228"/>
      <c r="I124" s="231"/>
      <c r="J124" s="232">
        <f>BK124</f>
        <v>0</v>
      </c>
      <c r="K124" s="228"/>
      <c r="L124" s="233"/>
      <c r="M124" s="234"/>
      <c r="N124" s="235"/>
      <c r="O124" s="235"/>
      <c r="P124" s="236">
        <f>P125+P163</f>
        <v>0</v>
      </c>
      <c r="Q124" s="235"/>
      <c r="R124" s="236">
        <f>R125+R163</f>
        <v>79.084806499999999</v>
      </c>
      <c r="S124" s="235"/>
      <c r="T124" s="237">
        <f>T125+T163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75</v>
      </c>
      <c r="AU124" s="239" t="s">
        <v>76</v>
      </c>
      <c r="AY124" s="238" t="s">
        <v>145</v>
      </c>
      <c r="BK124" s="240">
        <f>BK125+BK163</f>
        <v>0</v>
      </c>
    </row>
    <row r="125" s="12" customFormat="1" ht="22.8" customHeight="1">
      <c r="A125" s="12"/>
      <c r="B125" s="227"/>
      <c r="C125" s="228"/>
      <c r="D125" s="229" t="s">
        <v>75</v>
      </c>
      <c r="E125" s="241" t="s">
        <v>146</v>
      </c>
      <c r="F125" s="241" t="s">
        <v>147</v>
      </c>
      <c r="G125" s="228"/>
      <c r="H125" s="228"/>
      <c r="I125" s="231"/>
      <c r="J125" s="242">
        <f>BK125</f>
        <v>0</v>
      </c>
      <c r="K125" s="228"/>
      <c r="L125" s="233"/>
      <c r="M125" s="234"/>
      <c r="N125" s="235"/>
      <c r="O125" s="235"/>
      <c r="P125" s="236">
        <f>SUM(P126:P162)</f>
        <v>0</v>
      </c>
      <c r="Q125" s="235"/>
      <c r="R125" s="236">
        <f>SUM(R126:R162)</f>
        <v>79.084806499999999</v>
      </c>
      <c r="S125" s="235"/>
      <c r="T125" s="237">
        <f>SUM(T126:T162)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75</v>
      </c>
      <c r="AU125" s="239" t="s">
        <v>83</v>
      </c>
      <c r="AY125" s="238" t="s">
        <v>145</v>
      </c>
      <c r="BK125" s="240">
        <f>SUM(BK126:BK162)</f>
        <v>0</v>
      </c>
    </row>
    <row r="126" s="2" customFormat="1" ht="55.5" customHeight="1">
      <c r="A126" s="38"/>
      <c r="B126" s="39"/>
      <c r="C126" s="243" t="s">
        <v>83</v>
      </c>
      <c r="D126" s="243" t="s">
        <v>148</v>
      </c>
      <c r="E126" s="244" t="s">
        <v>149</v>
      </c>
      <c r="F126" s="245" t="s">
        <v>150</v>
      </c>
      <c r="G126" s="246" t="s">
        <v>151</v>
      </c>
      <c r="H126" s="247">
        <v>986.71000000000004</v>
      </c>
      <c r="I126" s="248"/>
      <c r="J126" s="249">
        <f>ROUND(I126*H126,2)</f>
        <v>0</v>
      </c>
      <c r="K126" s="245" t="s">
        <v>152</v>
      </c>
      <c r="L126" s="44"/>
      <c r="M126" s="250" t="s">
        <v>1</v>
      </c>
      <c r="N126" s="251" t="s">
        <v>41</v>
      </c>
      <c r="O126" s="91"/>
      <c r="P126" s="252">
        <f>O126*H126</f>
        <v>0</v>
      </c>
      <c r="Q126" s="252">
        <v>0.080149999999999999</v>
      </c>
      <c r="R126" s="252">
        <f>Q126*H126</f>
        <v>79.084806499999999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153</v>
      </c>
      <c r="AT126" s="254" t="s">
        <v>148</v>
      </c>
      <c r="AU126" s="254" t="s">
        <v>85</v>
      </c>
      <c r="AY126" s="17" t="s">
        <v>145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153</v>
      </c>
      <c r="BM126" s="254" t="s">
        <v>311</v>
      </c>
    </row>
    <row r="127" s="13" customFormat="1">
      <c r="A127" s="13"/>
      <c r="B127" s="256"/>
      <c r="C127" s="257"/>
      <c r="D127" s="258" t="s">
        <v>155</v>
      </c>
      <c r="E127" s="259" t="s">
        <v>1</v>
      </c>
      <c r="F127" s="260" t="s">
        <v>312</v>
      </c>
      <c r="G127" s="257"/>
      <c r="H127" s="261">
        <v>298.5</v>
      </c>
      <c r="I127" s="262"/>
      <c r="J127" s="257"/>
      <c r="K127" s="257"/>
      <c r="L127" s="263"/>
      <c r="M127" s="264"/>
      <c r="N127" s="265"/>
      <c r="O127" s="265"/>
      <c r="P127" s="265"/>
      <c r="Q127" s="265"/>
      <c r="R127" s="265"/>
      <c r="S127" s="265"/>
      <c r="T127" s="26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7" t="s">
        <v>155</v>
      </c>
      <c r="AU127" s="267" t="s">
        <v>85</v>
      </c>
      <c r="AV127" s="13" t="s">
        <v>85</v>
      </c>
      <c r="AW127" s="13" t="s">
        <v>33</v>
      </c>
      <c r="AX127" s="13" t="s">
        <v>76</v>
      </c>
      <c r="AY127" s="267" t="s">
        <v>145</v>
      </c>
    </row>
    <row r="128" s="13" customFormat="1">
      <c r="A128" s="13"/>
      <c r="B128" s="256"/>
      <c r="C128" s="257"/>
      <c r="D128" s="258" t="s">
        <v>155</v>
      </c>
      <c r="E128" s="259" t="s">
        <v>1</v>
      </c>
      <c r="F128" s="260" t="s">
        <v>313</v>
      </c>
      <c r="G128" s="257"/>
      <c r="H128" s="261">
        <v>33</v>
      </c>
      <c r="I128" s="262"/>
      <c r="J128" s="257"/>
      <c r="K128" s="257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155</v>
      </c>
      <c r="AU128" s="267" t="s">
        <v>85</v>
      </c>
      <c r="AV128" s="13" t="s">
        <v>85</v>
      </c>
      <c r="AW128" s="13" t="s">
        <v>33</v>
      </c>
      <c r="AX128" s="13" t="s">
        <v>76</v>
      </c>
      <c r="AY128" s="267" t="s">
        <v>145</v>
      </c>
    </row>
    <row r="129" s="13" customFormat="1">
      <c r="A129" s="13"/>
      <c r="B129" s="256"/>
      <c r="C129" s="257"/>
      <c r="D129" s="258" t="s">
        <v>155</v>
      </c>
      <c r="E129" s="259" t="s">
        <v>1</v>
      </c>
      <c r="F129" s="260" t="s">
        <v>314</v>
      </c>
      <c r="G129" s="257"/>
      <c r="H129" s="261">
        <v>16.800000000000001</v>
      </c>
      <c r="I129" s="262"/>
      <c r="J129" s="257"/>
      <c r="K129" s="257"/>
      <c r="L129" s="263"/>
      <c r="M129" s="264"/>
      <c r="N129" s="265"/>
      <c r="O129" s="265"/>
      <c r="P129" s="265"/>
      <c r="Q129" s="265"/>
      <c r="R129" s="265"/>
      <c r="S129" s="265"/>
      <c r="T129" s="26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7" t="s">
        <v>155</v>
      </c>
      <c r="AU129" s="267" t="s">
        <v>85</v>
      </c>
      <c r="AV129" s="13" t="s">
        <v>85</v>
      </c>
      <c r="AW129" s="13" t="s">
        <v>33</v>
      </c>
      <c r="AX129" s="13" t="s">
        <v>76</v>
      </c>
      <c r="AY129" s="267" t="s">
        <v>145</v>
      </c>
    </row>
    <row r="130" s="13" customFormat="1">
      <c r="A130" s="13"/>
      <c r="B130" s="256"/>
      <c r="C130" s="257"/>
      <c r="D130" s="258" t="s">
        <v>155</v>
      </c>
      <c r="E130" s="259" t="s">
        <v>1</v>
      </c>
      <c r="F130" s="260" t="s">
        <v>315</v>
      </c>
      <c r="G130" s="257"/>
      <c r="H130" s="261">
        <v>21.899999999999999</v>
      </c>
      <c r="I130" s="262"/>
      <c r="J130" s="257"/>
      <c r="K130" s="257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155</v>
      </c>
      <c r="AU130" s="267" t="s">
        <v>85</v>
      </c>
      <c r="AV130" s="13" t="s">
        <v>85</v>
      </c>
      <c r="AW130" s="13" t="s">
        <v>33</v>
      </c>
      <c r="AX130" s="13" t="s">
        <v>76</v>
      </c>
      <c r="AY130" s="267" t="s">
        <v>145</v>
      </c>
    </row>
    <row r="131" s="13" customFormat="1">
      <c r="A131" s="13"/>
      <c r="B131" s="256"/>
      <c r="C131" s="257"/>
      <c r="D131" s="258" t="s">
        <v>155</v>
      </c>
      <c r="E131" s="259" t="s">
        <v>1</v>
      </c>
      <c r="F131" s="260" t="s">
        <v>316</v>
      </c>
      <c r="G131" s="257"/>
      <c r="H131" s="261">
        <v>12.9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155</v>
      </c>
      <c r="AU131" s="267" t="s">
        <v>85</v>
      </c>
      <c r="AV131" s="13" t="s">
        <v>85</v>
      </c>
      <c r="AW131" s="13" t="s">
        <v>33</v>
      </c>
      <c r="AX131" s="13" t="s">
        <v>76</v>
      </c>
      <c r="AY131" s="267" t="s">
        <v>145</v>
      </c>
    </row>
    <row r="132" s="13" customFormat="1">
      <c r="A132" s="13"/>
      <c r="B132" s="256"/>
      <c r="C132" s="257"/>
      <c r="D132" s="258" t="s">
        <v>155</v>
      </c>
      <c r="E132" s="259" t="s">
        <v>1</v>
      </c>
      <c r="F132" s="260" t="s">
        <v>317</v>
      </c>
      <c r="G132" s="257"/>
      <c r="H132" s="261">
        <v>11.300000000000001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155</v>
      </c>
      <c r="AU132" s="267" t="s">
        <v>85</v>
      </c>
      <c r="AV132" s="13" t="s">
        <v>85</v>
      </c>
      <c r="AW132" s="13" t="s">
        <v>33</v>
      </c>
      <c r="AX132" s="13" t="s">
        <v>76</v>
      </c>
      <c r="AY132" s="267" t="s">
        <v>145</v>
      </c>
    </row>
    <row r="133" s="13" customFormat="1">
      <c r="A133" s="13"/>
      <c r="B133" s="256"/>
      <c r="C133" s="257"/>
      <c r="D133" s="258" t="s">
        <v>155</v>
      </c>
      <c r="E133" s="259" t="s">
        <v>1</v>
      </c>
      <c r="F133" s="260" t="s">
        <v>318</v>
      </c>
      <c r="G133" s="257"/>
      <c r="H133" s="261">
        <v>46.100000000000001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155</v>
      </c>
      <c r="AU133" s="267" t="s">
        <v>85</v>
      </c>
      <c r="AV133" s="13" t="s">
        <v>85</v>
      </c>
      <c r="AW133" s="13" t="s">
        <v>33</v>
      </c>
      <c r="AX133" s="13" t="s">
        <v>76</v>
      </c>
      <c r="AY133" s="267" t="s">
        <v>145</v>
      </c>
    </row>
    <row r="134" s="13" customFormat="1">
      <c r="A134" s="13"/>
      <c r="B134" s="256"/>
      <c r="C134" s="257"/>
      <c r="D134" s="258" t="s">
        <v>155</v>
      </c>
      <c r="E134" s="259" t="s">
        <v>1</v>
      </c>
      <c r="F134" s="260" t="s">
        <v>319</v>
      </c>
      <c r="G134" s="257"/>
      <c r="H134" s="261">
        <v>13.800000000000001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155</v>
      </c>
      <c r="AU134" s="267" t="s">
        <v>85</v>
      </c>
      <c r="AV134" s="13" t="s">
        <v>85</v>
      </c>
      <c r="AW134" s="13" t="s">
        <v>33</v>
      </c>
      <c r="AX134" s="13" t="s">
        <v>76</v>
      </c>
      <c r="AY134" s="267" t="s">
        <v>145</v>
      </c>
    </row>
    <row r="135" s="13" customFormat="1">
      <c r="A135" s="13"/>
      <c r="B135" s="256"/>
      <c r="C135" s="257"/>
      <c r="D135" s="258" t="s">
        <v>155</v>
      </c>
      <c r="E135" s="259" t="s">
        <v>1</v>
      </c>
      <c r="F135" s="260" t="s">
        <v>320</v>
      </c>
      <c r="G135" s="257"/>
      <c r="H135" s="261">
        <v>13</v>
      </c>
      <c r="I135" s="262"/>
      <c r="J135" s="257"/>
      <c r="K135" s="257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155</v>
      </c>
      <c r="AU135" s="267" t="s">
        <v>85</v>
      </c>
      <c r="AV135" s="13" t="s">
        <v>85</v>
      </c>
      <c r="AW135" s="13" t="s">
        <v>33</v>
      </c>
      <c r="AX135" s="13" t="s">
        <v>76</v>
      </c>
      <c r="AY135" s="267" t="s">
        <v>145</v>
      </c>
    </row>
    <row r="136" s="13" customFormat="1">
      <c r="A136" s="13"/>
      <c r="B136" s="256"/>
      <c r="C136" s="257"/>
      <c r="D136" s="258" t="s">
        <v>155</v>
      </c>
      <c r="E136" s="259" t="s">
        <v>1</v>
      </c>
      <c r="F136" s="260" t="s">
        <v>321</v>
      </c>
      <c r="G136" s="257"/>
      <c r="H136" s="261">
        <v>40.899999999999999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155</v>
      </c>
      <c r="AU136" s="267" t="s">
        <v>85</v>
      </c>
      <c r="AV136" s="13" t="s">
        <v>85</v>
      </c>
      <c r="AW136" s="13" t="s">
        <v>33</v>
      </c>
      <c r="AX136" s="13" t="s">
        <v>76</v>
      </c>
      <c r="AY136" s="267" t="s">
        <v>145</v>
      </c>
    </row>
    <row r="137" s="13" customFormat="1">
      <c r="A137" s="13"/>
      <c r="B137" s="256"/>
      <c r="C137" s="257"/>
      <c r="D137" s="258" t="s">
        <v>155</v>
      </c>
      <c r="E137" s="259" t="s">
        <v>1</v>
      </c>
      <c r="F137" s="260" t="s">
        <v>322</v>
      </c>
      <c r="G137" s="257"/>
      <c r="H137" s="261">
        <v>13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155</v>
      </c>
      <c r="AU137" s="267" t="s">
        <v>85</v>
      </c>
      <c r="AV137" s="13" t="s">
        <v>85</v>
      </c>
      <c r="AW137" s="13" t="s">
        <v>33</v>
      </c>
      <c r="AX137" s="13" t="s">
        <v>76</v>
      </c>
      <c r="AY137" s="267" t="s">
        <v>145</v>
      </c>
    </row>
    <row r="138" s="13" customFormat="1">
      <c r="A138" s="13"/>
      <c r="B138" s="256"/>
      <c r="C138" s="257"/>
      <c r="D138" s="258" t="s">
        <v>155</v>
      </c>
      <c r="E138" s="259" t="s">
        <v>1</v>
      </c>
      <c r="F138" s="260" t="s">
        <v>323</v>
      </c>
      <c r="G138" s="257"/>
      <c r="H138" s="261">
        <v>10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155</v>
      </c>
      <c r="AU138" s="267" t="s">
        <v>85</v>
      </c>
      <c r="AV138" s="13" t="s">
        <v>85</v>
      </c>
      <c r="AW138" s="13" t="s">
        <v>33</v>
      </c>
      <c r="AX138" s="13" t="s">
        <v>76</v>
      </c>
      <c r="AY138" s="267" t="s">
        <v>145</v>
      </c>
    </row>
    <row r="139" s="13" customFormat="1">
      <c r="A139" s="13"/>
      <c r="B139" s="256"/>
      <c r="C139" s="257"/>
      <c r="D139" s="258" t="s">
        <v>155</v>
      </c>
      <c r="E139" s="259" t="s">
        <v>1</v>
      </c>
      <c r="F139" s="260" t="s">
        <v>324</v>
      </c>
      <c r="G139" s="257"/>
      <c r="H139" s="261">
        <v>33.299999999999997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155</v>
      </c>
      <c r="AU139" s="267" t="s">
        <v>85</v>
      </c>
      <c r="AV139" s="13" t="s">
        <v>85</v>
      </c>
      <c r="AW139" s="13" t="s">
        <v>33</v>
      </c>
      <c r="AX139" s="13" t="s">
        <v>76</v>
      </c>
      <c r="AY139" s="267" t="s">
        <v>145</v>
      </c>
    </row>
    <row r="140" s="13" customFormat="1">
      <c r="A140" s="13"/>
      <c r="B140" s="256"/>
      <c r="C140" s="257"/>
      <c r="D140" s="258" t="s">
        <v>155</v>
      </c>
      <c r="E140" s="259" t="s">
        <v>1</v>
      </c>
      <c r="F140" s="260" t="s">
        <v>325</v>
      </c>
      <c r="G140" s="257"/>
      <c r="H140" s="261">
        <v>14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155</v>
      </c>
      <c r="AU140" s="267" t="s">
        <v>85</v>
      </c>
      <c r="AV140" s="13" t="s">
        <v>85</v>
      </c>
      <c r="AW140" s="13" t="s">
        <v>33</v>
      </c>
      <c r="AX140" s="13" t="s">
        <v>76</v>
      </c>
      <c r="AY140" s="267" t="s">
        <v>145</v>
      </c>
    </row>
    <row r="141" s="13" customFormat="1">
      <c r="A141" s="13"/>
      <c r="B141" s="256"/>
      <c r="C141" s="257"/>
      <c r="D141" s="258" t="s">
        <v>155</v>
      </c>
      <c r="E141" s="259" t="s">
        <v>1</v>
      </c>
      <c r="F141" s="260" t="s">
        <v>326</v>
      </c>
      <c r="G141" s="257"/>
      <c r="H141" s="261">
        <v>32.399999999999999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155</v>
      </c>
      <c r="AU141" s="267" t="s">
        <v>85</v>
      </c>
      <c r="AV141" s="13" t="s">
        <v>85</v>
      </c>
      <c r="AW141" s="13" t="s">
        <v>33</v>
      </c>
      <c r="AX141" s="13" t="s">
        <v>76</v>
      </c>
      <c r="AY141" s="267" t="s">
        <v>145</v>
      </c>
    </row>
    <row r="142" s="13" customFormat="1">
      <c r="A142" s="13"/>
      <c r="B142" s="256"/>
      <c r="C142" s="257"/>
      <c r="D142" s="258" t="s">
        <v>155</v>
      </c>
      <c r="E142" s="259" t="s">
        <v>1</v>
      </c>
      <c r="F142" s="260" t="s">
        <v>327</v>
      </c>
      <c r="G142" s="257"/>
      <c r="H142" s="261">
        <v>15.9</v>
      </c>
      <c r="I142" s="262"/>
      <c r="J142" s="257"/>
      <c r="K142" s="257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155</v>
      </c>
      <c r="AU142" s="267" t="s">
        <v>85</v>
      </c>
      <c r="AV142" s="13" t="s">
        <v>85</v>
      </c>
      <c r="AW142" s="13" t="s">
        <v>33</v>
      </c>
      <c r="AX142" s="13" t="s">
        <v>76</v>
      </c>
      <c r="AY142" s="267" t="s">
        <v>145</v>
      </c>
    </row>
    <row r="143" s="13" customFormat="1">
      <c r="A143" s="13"/>
      <c r="B143" s="256"/>
      <c r="C143" s="257"/>
      <c r="D143" s="258" t="s">
        <v>155</v>
      </c>
      <c r="E143" s="259" t="s">
        <v>1</v>
      </c>
      <c r="F143" s="260" t="s">
        <v>328</v>
      </c>
      <c r="G143" s="257"/>
      <c r="H143" s="261">
        <v>9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155</v>
      </c>
      <c r="AU143" s="267" t="s">
        <v>85</v>
      </c>
      <c r="AV143" s="13" t="s">
        <v>85</v>
      </c>
      <c r="AW143" s="13" t="s">
        <v>33</v>
      </c>
      <c r="AX143" s="13" t="s">
        <v>76</v>
      </c>
      <c r="AY143" s="267" t="s">
        <v>145</v>
      </c>
    </row>
    <row r="144" s="13" customFormat="1">
      <c r="A144" s="13"/>
      <c r="B144" s="256"/>
      <c r="C144" s="257"/>
      <c r="D144" s="258" t="s">
        <v>155</v>
      </c>
      <c r="E144" s="259" t="s">
        <v>1</v>
      </c>
      <c r="F144" s="260" t="s">
        <v>329</v>
      </c>
      <c r="G144" s="257"/>
      <c r="H144" s="261">
        <v>17.899999999999999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155</v>
      </c>
      <c r="AU144" s="267" t="s">
        <v>85</v>
      </c>
      <c r="AV144" s="13" t="s">
        <v>85</v>
      </c>
      <c r="AW144" s="13" t="s">
        <v>33</v>
      </c>
      <c r="AX144" s="13" t="s">
        <v>76</v>
      </c>
      <c r="AY144" s="267" t="s">
        <v>145</v>
      </c>
    </row>
    <row r="145" s="13" customFormat="1">
      <c r="A145" s="13"/>
      <c r="B145" s="256"/>
      <c r="C145" s="257"/>
      <c r="D145" s="258" t="s">
        <v>155</v>
      </c>
      <c r="E145" s="259" t="s">
        <v>1</v>
      </c>
      <c r="F145" s="260" t="s">
        <v>330</v>
      </c>
      <c r="G145" s="257"/>
      <c r="H145" s="261">
        <v>8.5</v>
      </c>
      <c r="I145" s="262"/>
      <c r="J145" s="257"/>
      <c r="K145" s="257"/>
      <c r="L145" s="263"/>
      <c r="M145" s="264"/>
      <c r="N145" s="265"/>
      <c r="O145" s="265"/>
      <c r="P145" s="265"/>
      <c r="Q145" s="265"/>
      <c r="R145" s="265"/>
      <c r="S145" s="265"/>
      <c r="T145" s="26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155</v>
      </c>
      <c r="AU145" s="267" t="s">
        <v>85</v>
      </c>
      <c r="AV145" s="13" t="s">
        <v>85</v>
      </c>
      <c r="AW145" s="13" t="s">
        <v>33</v>
      </c>
      <c r="AX145" s="13" t="s">
        <v>76</v>
      </c>
      <c r="AY145" s="267" t="s">
        <v>145</v>
      </c>
    </row>
    <row r="146" s="13" customFormat="1">
      <c r="A146" s="13"/>
      <c r="B146" s="256"/>
      <c r="C146" s="257"/>
      <c r="D146" s="258" t="s">
        <v>155</v>
      </c>
      <c r="E146" s="259" t="s">
        <v>1</v>
      </c>
      <c r="F146" s="260" t="s">
        <v>331</v>
      </c>
      <c r="G146" s="257"/>
      <c r="H146" s="261">
        <v>4.4100000000000001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155</v>
      </c>
      <c r="AU146" s="267" t="s">
        <v>85</v>
      </c>
      <c r="AV146" s="13" t="s">
        <v>85</v>
      </c>
      <c r="AW146" s="13" t="s">
        <v>33</v>
      </c>
      <c r="AX146" s="13" t="s">
        <v>76</v>
      </c>
      <c r="AY146" s="267" t="s">
        <v>145</v>
      </c>
    </row>
    <row r="147" s="13" customFormat="1">
      <c r="A147" s="13"/>
      <c r="B147" s="256"/>
      <c r="C147" s="257"/>
      <c r="D147" s="258" t="s">
        <v>155</v>
      </c>
      <c r="E147" s="259" t="s">
        <v>1</v>
      </c>
      <c r="F147" s="260" t="s">
        <v>332</v>
      </c>
      <c r="G147" s="257"/>
      <c r="H147" s="261">
        <v>11.1</v>
      </c>
      <c r="I147" s="262"/>
      <c r="J147" s="257"/>
      <c r="K147" s="257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155</v>
      </c>
      <c r="AU147" s="267" t="s">
        <v>85</v>
      </c>
      <c r="AV147" s="13" t="s">
        <v>85</v>
      </c>
      <c r="AW147" s="13" t="s">
        <v>33</v>
      </c>
      <c r="AX147" s="13" t="s">
        <v>76</v>
      </c>
      <c r="AY147" s="267" t="s">
        <v>145</v>
      </c>
    </row>
    <row r="148" s="13" customFormat="1">
      <c r="A148" s="13"/>
      <c r="B148" s="256"/>
      <c r="C148" s="257"/>
      <c r="D148" s="258" t="s">
        <v>155</v>
      </c>
      <c r="E148" s="259" t="s">
        <v>1</v>
      </c>
      <c r="F148" s="260" t="s">
        <v>333</v>
      </c>
      <c r="G148" s="257"/>
      <c r="H148" s="261">
        <v>23.399999999999999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155</v>
      </c>
      <c r="AU148" s="267" t="s">
        <v>85</v>
      </c>
      <c r="AV148" s="13" t="s">
        <v>85</v>
      </c>
      <c r="AW148" s="13" t="s">
        <v>33</v>
      </c>
      <c r="AX148" s="13" t="s">
        <v>76</v>
      </c>
      <c r="AY148" s="267" t="s">
        <v>145</v>
      </c>
    </row>
    <row r="149" s="13" customFormat="1">
      <c r="A149" s="13"/>
      <c r="B149" s="256"/>
      <c r="C149" s="257"/>
      <c r="D149" s="258" t="s">
        <v>155</v>
      </c>
      <c r="E149" s="259" t="s">
        <v>1</v>
      </c>
      <c r="F149" s="260" t="s">
        <v>334</v>
      </c>
      <c r="G149" s="257"/>
      <c r="H149" s="261">
        <v>16.5</v>
      </c>
      <c r="I149" s="262"/>
      <c r="J149" s="257"/>
      <c r="K149" s="257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155</v>
      </c>
      <c r="AU149" s="267" t="s">
        <v>85</v>
      </c>
      <c r="AV149" s="13" t="s">
        <v>85</v>
      </c>
      <c r="AW149" s="13" t="s">
        <v>33</v>
      </c>
      <c r="AX149" s="13" t="s">
        <v>76</v>
      </c>
      <c r="AY149" s="267" t="s">
        <v>145</v>
      </c>
    </row>
    <row r="150" s="13" customFormat="1">
      <c r="A150" s="13"/>
      <c r="B150" s="256"/>
      <c r="C150" s="257"/>
      <c r="D150" s="258" t="s">
        <v>155</v>
      </c>
      <c r="E150" s="259" t="s">
        <v>1</v>
      </c>
      <c r="F150" s="260" t="s">
        <v>335</v>
      </c>
      <c r="G150" s="257"/>
      <c r="H150" s="261">
        <v>6.9000000000000004</v>
      </c>
      <c r="I150" s="262"/>
      <c r="J150" s="257"/>
      <c r="K150" s="257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155</v>
      </c>
      <c r="AU150" s="267" t="s">
        <v>85</v>
      </c>
      <c r="AV150" s="13" t="s">
        <v>85</v>
      </c>
      <c r="AW150" s="13" t="s">
        <v>33</v>
      </c>
      <c r="AX150" s="13" t="s">
        <v>76</v>
      </c>
      <c r="AY150" s="267" t="s">
        <v>145</v>
      </c>
    </row>
    <row r="151" s="13" customFormat="1">
      <c r="A151" s="13"/>
      <c r="B151" s="256"/>
      <c r="C151" s="257"/>
      <c r="D151" s="258" t="s">
        <v>155</v>
      </c>
      <c r="E151" s="259" t="s">
        <v>1</v>
      </c>
      <c r="F151" s="260" t="s">
        <v>336</v>
      </c>
      <c r="G151" s="257"/>
      <c r="H151" s="261">
        <v>9.9000000000000004</v>
      </c>
      <c r="I151" s="262"/>
      <c r="J151" s="257"/>
      <c r="K151" s="257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155</v>
      </c>
      <c r="AU151" s="267" t="s">
        <v>85</v>
      </c>
      <c r="AV151" s="13" t="s">
        <v>85</v>
      </c>
      <c r="AW151" s="13" t="s">
        <v>33</v>
      </c>
      <c r="AX151" s="13" t="s">
        <v>76</v>
      </c>
      <c r="AY151" s="267" t="s">
        <v>145</v>
      </c>
    </row>
    <row r="152" s="13" customFormat="1">
      <c r="A152" s="13"/>
      <c r="B152" s="256"/>
      <c r="C152" s="257"/>
      <c r="D152" s="258" t="s">
        <v>155</v>
      </c>
      <c r="E152" s="259" t="s">
        <v>1</v>
      </c>
      <c r="F152" s="260" t="s">
        <v>337</v>
      </c>
      <c r="G152" s="257"/>
      <c r="H152" s="261">
        <v>3</v>
      </c>
      <c r="I152" s="262"/>
      <c r="J152" s="257"/>
      <c r="K152" s="257"/>
      <c r="L152" s="263"/>
      <c r="M152" s="264"/>
      <c r="N152" s="265"/>
      <c r="O152" s="265"/>
      <c r="P152" s="265"/>
      <c r="Q152" s="265"/>
      <c r="R152" s="265"/>
      <c r="S152" s="265"/>
      <c r="T152" s="26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155</v>
      </c>
      <c r="AU152" s="267" t="s">
        <v>85</v>
      </c>
      <c r="AV152" s="13" t="s">
        <v>85</v>
      </c>
      <c r="AW152" s="13" t="s">
        <v>33</v>
      </c>
      <c r="AX152" s="13" t="s">
        <v>76</v>
      </c>
      <c r="AY152" s="267" t="s">
        <v>145</v>
      </c>
    </row>
    <row r="153" s="13" customFormat="1">
      <c r="A153" s="13"/>
      <c r="B153" s="256"/>
      <c r="C153" s="257"/>
      <c r="D153" s="258" t="s">
        <v>155</v>
      </c>
      <c r="E153" s="259" t="s">
        <v>1</v>
      </c>
      <c r="F153" s="260" t="s">
        <v>338</v>
      </c>
      <c r="G153" s="257"/>
      <c r="H153" s="261">
        <v>19.199999999999999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155</v>
      </c>
      <c r="AU153" s="267" t="s">
        <v>85</v>
      </c>
      <c r="AV153" s="13" t="s">
        <v>85</v>
      </c>
      <c r="AW153" s="13" t="s">
        <v>33</v>
      </c>
      <c r="AX153" s="13" t="s">
        <v>76</v>
      </c>
      <c r="AY153" s="267" t="s">
        <v>145</v>
      </c>
    </row>
    <row r="154" s="13" customFormat="1">
      <c r="A154" s="13"/>
      <c r="B154" s="256"/>
      <c r="C154" s="257"/>
      <c r="D154" s="258" t="s">
        <v>155</v>
      </c>
      <c r="E154" s="259" t="s">
        <v>1</v>
      </c>
      <c r="F154" s="260" t="s">
        <v>339</v>
      </c>
      <c r="G154" s="257"/>
      <c r="H154" s="261">
        <v>10.5</v>
      </c>
      <c r="I154" s="262"/>
      <c r="J154" s="257"/>
      <c r="K154" s="257"/>
      <c r="L154" s="263"/>
      <c r="M154" s="264"/>
      <c r="N154" s="265"/>
      <c r="O154" s="265"/>
      <c r="P154" s="265"/>
      <c r="Q154" s="265"/>
      <c r="R154" s="265"/>
      <c r="S154" s="265"/>
      <c r="T154" s="26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7" t="s">
        <v>155</v>
      </c>
      <c r="AU154" s="267" t="s">
        <v>85</v>
      </c>
      <c r="AV154" s="13" t="s">
        <v>85</v>
      </c>
      <c r="AW154" s="13" t="s">
        <v>33</v>
      </c>
      <c r="AX154" s="13" t="s">
        <v>76</v>
      </c>
      <c r="AY154" s="267" t="s">
        <v>145</v>
      </c>
    </row>
    <row r="155" s="13" customFormat="1">
      <c r="A155" s="13"/>
      <c r="B155" s="256"/>
      <c r="C155" s="257"/>
      <c r="D155" s="258" t="s">
        <v>155</v>
      </c>
      <c r="E155" s="259" t="s">
        <v>1</v>
      </c>
      <c r="F155" s="260" t="s">
        <v>340</v>
      </c>
      <c r="G155" s="257"/>
      <c r="H155" s="261">
        <v>16.899999999999999</v>
      </c>
      <c r="I155" s="262"/>
      <c r="J155" s="257"/>
      <c r="K155" s="257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155</v>
      </c>
      <c r="AU155" s="267" t="s">
        <v>85</v>
      </c>
      <c r="AV155" s="13" t="s">
        <v>85</v>
      </c>
      <c r="AW155" s="13" t="s">
        <v>33</v>
      </c>
      <c r="AX155" s="13" t="s">
        <v>76</v>
      </c>
      <c r="AY155" s="267" t="s">
        <v>145</v>
      </c>
    </row>
    <row r="156" s="13" customFormat="1">
      <c r="A156" s="13"/>
      <c r="B156" s="256"/>
      <c r="C156" s="257"/>
      <c r="D156" s="258" t="s">
        <v>155</v>
      </c>
      <c r="E156" s="259" t="s">
        <v>1</v>
      </c>
      <c r="F156" s="260" t="s">
        <v>341</v>
      </c>
      <c r="G156" s="257"/>
      <c r="H156" s="261">
        <v>70.099999999999994</v>
      </c>
      <c r="I156" s="262"/>
      <c r="J156" s="257"/>
      <c r="K156" s="257"/>
      <c r="L156" s="263"/>
      <c r="M156" s="264"/>
      <c r="N156" s="265"/>
      <c r="O156" s="265"/>
      <c r="P156" s="265"/>
      <c r="Q156" s="265"/>
      <c r="R156" s="265"/>
      <c r="S156" s="265"/>
      <c r="T156" s="26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7" t="s">
        <v>155</v>
      </c>
      <c r="AU156" s="267" t="s">
        <v>85</v>
      </c>
      <c r="AV156" s="13" t="s">
        <v>85</v>
      </c>
      <c r="AW156" s="13" t="s">
        <v>33</v>
      </c>
      <c r="AX156" s="13" t="s">
        <v>76</v>
      </c>
      <c r="AY156" s="267" t="s">
        <v>145</v>
      </c>
    </row>
    <row r="157" s="13" customFormat="1">
      <c r="A157" s="13"/>
      <c r="B157" s="256"/>
      <c r="C157" s="257"/>
      <c r="D157" s="258" t="s">
        <v>155</v>
      </c>
      <c r="E157" s="259" t="s">
        <v>1</v>
      </c>
      <c r="F157" s="260" t="s">
        <v>342</v>
      </c>
      <c r="G157" s="257"/>
      <c r="H157" s="261">
        <v>16.199999999999999</v>
      </c>
      <c r="I157" s="262"/>
      <c r="J157" s="257"/>
      <c r="K157" s="257"/>
      <c r="L157" s="263"/>
      <c r="M157" s="264"/>
      <c r="N157" s="265"/>
      <c r="O157" s="265"/>
      <c r="P157" s="265"/>
      <c r="Q157" s="265"/>
      <c r="R157" s="265"/>
      <c r="S157" s="265"/>
      <c r="T157" s="26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7" t="s">
        <v>155</v>
      </c>
      <c r="AU157" s="267" t="s">
        <v>85</v>
      </c>
      <c r="AV157" s="13" t="s">
        <v>85</v>
      </c>
      <c r="AW157" s="13" t="s">
        <v>33</v>
      </c>
      <c r="AX157" s="13" t="s">
        <v>76</v>
      </c>
      <c r="AY157" s="267" t="s">
        <v>145</v>
      </c>
    </row>
    <row r="158" s="13" customFormat="1">
      <c r="A158" s="13"/>
      <c r="B158" s="256"/>
      <c r="C158" s="257"/>
      <c r="D158" s="258" t="s">
        <v>155</v>
      </c>
      <c r="E158" s="259" t="s">
        <v>1</v>
      </c>
      <c r="F158" s="260" t="s">
        <v>343</v>
      </c>
      <c r="G158" s="257"/>
      <c r="H158" s="261">
        <v>10.800000000000001</v>
      </c>
      <c r="I158" s="262"/>
      <c r="J158" s="257"/>
      <c r="K158" s="257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155</v>
      </c>
      <c r="AU158" s="267" t="s">
        <v>85</v>
      </c>
      <c r="AV158" s="13" t="s">
        <v>85</v>
      </c>
      <c r="AW158" s="13" t="s">
        <v>33</v>
      </c>
      <c r="AX158" s="13" t="s">
        <v>76</v>
      </c>
      <c r="AY158" s="267" t="s">
        <v>145</v>
      </c>
    </row>
    <row r="159" s="13" customFormat="1">
      <c r="A159" s="13"/>
      <c r="B159" s="256"/>
      <c r="C159" s="257"/>
      <c r="D159" s="258" t="s">
        <v>155</v>
      </c>
      <c r="E159" s="259" t="s">
        <v>1</v>
      </c>
      <c r="F159" s="260" t="s">
        <v>344</v>
      </c>
      <c r="G159" s="257"/>
      <c r="H159" s="261">
        <v>30.600000000000001</v>
      </c>
      <c r="I159" s="262"/>
      <c r="J159" s="257"/>
      <c r="K159" s="257"/>
      <c r="L159" s="263"/>
      <c r="M159" s="264"/>
      <c r="N159" s="265"/>
      <c r="O159" s="265"/>
      <c r="P159" s="265"/>
      <c r="Q159" s="265"/>
      <c r="R159" s="265"/>
      <c r="S159" s="265"/>
      <c r="T159" s="26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7" t="s">
        <v>155</v>
      </c>
      <c r="AU159" s="267" t="s">
        <v>85</v>
      </c>
      <c r="AV159" s="13" t="s">
        <v>85</v>
      </c>
      <c r="AW159" s="13" t="s">
        <v>33</v>
      </c>
      <c r="AX159" s="13" t="s">
        <v>76</v>
      </c>
      <c r="AY159" s="267" t="s">
        <v>145</v>
      </c>
    </row>
    <row r="160" s="13" customFormat="1">
      <c r="A160" s="13"/>
      <c r="B160" s="256"/>
      <c r="C160" s="257"/>
      <c r="D160" s="258" t="s">
        <v>155</v>
      </c>
      <c r="E160" s="259" t="s">
        <v>1</v>
      </c>
      <c r="F160" s="260" t="s">
        <v>345</v>
      </c>
      <c r="G160" s="257"/>
      <c r="H160" s="261">
        <v>53.700000000000003</v>
      </c>
      <c r="I160" s="262"/>
      <c r="J160" s="257"/>
      <c r="K160" s="257"/>
      <c r="L160" s="263"/>
      <c r="M160" s="264"/>
      <c r="N160" s="265"/>
      <c r="O160" s="265"/>
      <c r="P160" s="265"/>
      <c r="Q160" s="265"/>
      <c r="R160" s="265"/>
      <c r="S160" s="265"/>
      <c r="T160" s="26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7" t="s">
        <v>155</v>
      </c>
      <c r="AU160" s="267" t="s">
        <v>85</v>
      </c>
      <c r="AV160" s="13" t="s">
        <v>85</v>
      </c>
      <c r="AW160" s="13" t="s">
        <v>33</v>
      </c>
      <c r="AX160" s="13" t="s">
        <v>76</v>
      </c>
      <c r="AY160" s="267" t="s">
        <v>145</v>
      </c>
    </row>
    <row r="161" s="13" customFormat="1">
      <c r="A161" s="13"/>
      <c r="B161" s="256"/>
      <c r="C161" s="257"/>
      <c r="D161" s="258" t="s">
        <v>155</v>
      </c>
      <c r="E161" s="259" t="s">
        <v>1</v>
      </c>
      <c r="F161" s="260" t="s">
        <v>346</v>
      </c>
      <c r="G161" s="257"/>
      <c r="H161" s="261">
        <v>21.300000000000001</v>
      </c>
      <c r="I161" s="262"/>
      <c r="J161" s="257"/>
      <c r="K161" s="257"/>
      <c r="L161" s="263"/>
      <c r="M161" s="264"/>
      <c r="N161" s="265"/>
      <c r="O161" s="265"/>
      <c r="P161" s="265"/>
      <c r="Q161" s="265"/>
      <c r="R161" s="265"/>
      <c r="S161" s="265"/>
      <c r="T161" s="26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7" t="s">
        <v>155</v>
      </c>
      <c r="AU161" s="267" t="s">
        <v>85</v>
      </c>
      <c r="AV161" s="13" t="s">
        <v>85</v>
      </c>
      <c r="AW161" s="13" t="s">
        <v>33</v>
      </c>
      <c r="AX161" s="13" t="s">
        <v>76</v>
      </c>
      <c r="AY161" s="267" t="s">
        <v>145</v>
      </c>
    </row>
    <row r="162" s="14" customFormat="1">
      <c r="A162" s="14"/>
      <c r="B162" s="268"/>
      <c r="C162" s="269"/>
      <c r="D162" s="258" t="s">
        <v>155</v>
      </c>
      <c r="E162" s="270" t="s">
        <v>1</v>
      </c>
      <c r="F162" s="271" t="s">
        <v>165</v>
      </c>
      <c r="G162" s="269"/>
      <c r="H162" s="272">
        <v>986.71000000000004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8" t="s">
        <v>155</v>
      </c>
      <c r="AU162" s="278" t="s">
        <v>85</v>
      </c>
      <c r="AV162" s="14" t="s">
        <v>153</v>
      </c>
      <c r="AW162" s="14" t="s">
        <v>33</v>
      </c>
      <c r="AX162" s="14" t="s">
        <v>83</v>
      </c>
      <c r="AY162" s="278" t="s">
        <v>145</v>
      </c>
    </row>
    <row r="163" s="12" customFormat="1" ht="22.8" customHeight="1">
      <c r="A163" s="12"/>
      <c r="B163" s="227"/>
      <c r="C163" s="228"/>
      <c r="D163" s="229" t="s">
        <v>75</v>
      </c>
      <c r="E163" s="241" t="s">
        <v>169</v>
      </c>
      <c r="F163" s="241" t="s">
        <v>170</v>
      </c>
      <c r="G163" s="228"/>
      <c r="H163" s="228"/>
      <c r="I163" s="231"/>
      <c r="J163" s="242">
        <f>BK163</f>
        <v>0</v>
      </c>
      <c r="K163" s="228"/>
      <c r="L163" s="233"/>
      <c r="M163" s="234"/>
      <c r="N163" s="235"/>
      <c r="O163" s="235"/>
      <c r="P163" s="236">
        <f>SUM(P164:P176)</f>
        <v>0</v>
      </c>
      <c r="Q163" s="235"/>
      <c r="R163" s="236">
        <f>SUM(R164:R176)</f>
        <v>0</v>
      </c>
      <c r="S163" s="235"/>
      <c r="T163" s="237">
        <f>SUM(T164:T176)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8" t="s">
        <v>83</v>
      </c>
      <c r="AT163" s="239" t="s">
        <v>75</v>
      </c>
      <c r="AU163" s="239" t="s">
        <v>83</v>
      </c>
      <c r="AY163" s="238" t="s">
        <v>145</v>
      </c>
      <c r="BK163" s="240">
        <f>SUM(BK164:BK176)</f>
        <v>0</v>
      </c>
    </row>
    <row r="164" s="2" customFormat="1" ht="33" customHeight="1">
      <c r="A164" s="38"/>
      <c r="B164" s="39"/>
      <c r="C164" s="243" t="s">
        <v>85</v>
      </c>
      <c r="D164" s="243" t="s">
        <v>148</v>
      </c>
      <c r="E164" s="244" t="s">
        <v>269</v>
      </c>
      <c r="F164" s="245" t="s">
        <v>270</v>
      </c>
      <c r="G164" s="246" t="s">
        <v>174</v>
      </c>
      <c r="H164" s="247">
        <v>24.667999999999999</v>
      </c>
      <c r="I164" s="248"/>
      <c r="J164" s="249">
        <f>ROUND(I164*H164,2)</f>
        <v>0</v>
      </c>
      <c r="K164" s="245" t="s">
        <v>152</v>
      </c>
      <c r="L164" s="44"/>
      <c r="M164" s="250" t="s">
        <v>1</v>
      </c>
      <c r="N164" s="251" t="s">
        <v>41</v>
      </c>
      <c r="O164" s="91"/>
      <c r="P164" s="252">
        <f>O164*H164</f>
        <v>0</v>
      </c>
      <c r="Q164" s="252">
        <v>0</v>
      </c>
      <c r="R164" s="252">
        <f>Q164*H164</f>
        <v>0</v>
      </c>
      <c r="S164" s="252">
        <v>0</v>
      </c>
      <c r="T164" s="25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4" t="s">
        <v>153</v>
      </c>
      <c r="AT164" s="254" t="s">
        <v>148</v>
      </c>
      <c r="AU164" s="254" t="s">
        <v>85</v>
      </c>
      <c r="AY164" s="17" t="s">
        <v>145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7" t="s">
        <v>83</v>
      </c>
      <c r="BK164" s="255">
        <f>ROUND(I164*H164,2)</f>
        <v>0</v>
      </c>
      <c r="BL164" s="17" t="s">
        <v>153</v>
      </c>
      <c r="BM164" s="254" t="s">
        <v>347</v>
      </c>
    </row>
    <row r="165" s="13" customFormat="1">
      <c r="A165" s="13"/>
      <c r="B165" s="256"/>
      <c r="C165" s="257"/>
      <c r="D165" s="258" t="s">
        <v>155</v>
      </c>
      <c r="E165" s="259" t="s">
        <v>1</v>
      </c>
      <c r="F165" s="260" t="s">
        <v>348</v>
      </c>
      <c r="G165" s="257"/>
      <c r="H165" s="261">
        <v>24.667999999999999</v>
      </c>
      <c r="I165" s="262"/>
      <c r="J165" s="257"/>
      <c r="K165" s="257"/>
      <c r="L165" s="263"/>
      <c r="M165" s="264"/>
      <c r="N165" s="265"/>
      <c r="O165" s="265"/>
      <c r="P165" s="265"/>
      <c r="Q165" s="265"/>
      <c r="R165" s="265"/>
      <c r="S165" s="265"/>
      <c r="T165" s="26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7" t="s">
        <v>155</v>
      </c>
      <c r="AU165" s="267" t="s">
        <v>85</v>
      </c>
      <c r="AV165" s="13" t="s">
        <v>85</v>
      </c>
      <c r="AW165" s="13" t="s">
        <v>33</v>
      </c>
      <c r="AX165" s="13" t="s">
        <v>76</v>
      </c>
      <c r="AY165" s="267" t="s">
        <v>145</v>
      </c>
    </row>
    <row r="166" s="14" customFormat="1">
      <c r="A166" s="14"/>
      <c r="B166" s="268"/>
      <c r="C166" s="269"/>
      <c r="D166" s="258" t="s">
        <v>155</v>
      </c>
      <c r="E166" s="270" t="s">
        <v>1</v>
      </c>
      <c r="F166" s="271" t="s">
        <v>165</v>
      </c>
      <c r="G166" s="269"/>
      <c r="H166" s="272">
        <v>24.667999999999999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8" t="s">
        <v>155</v>
      </c>
      <c r="AU166" s="278" t="s">
        <v>85</v>
      </c>
      <c r="AV166" s="14" t="s">
        <v>153</v>
      </c>
      <c r="AW166" s="14" t="s">
        <v>33</v>
      </c>
      <c r="AX166" s="14" t="s">
        <v>83</v>
      </c>
      <c r="AY166" s="278" t="s">
        <v>145</v>
      </c>
    </row>
    <row r="167" s="2" customFormat="1" ht="16.5" customHeight="1">
      <c r="A167" s="38"/>
      <c r="B167" s="39"/>
      <c r="C167" s="243" t="s">
        <v>171</v>
      </c>
      <c r="D167" s="243" t="s">
        <v>148</v>
      </c>
      <c r="E167" s="244" t="s">
        <v>179</v>
      </c>
      <c r="F167" s="245" t="s">
        <v>180</v>
      </c>
      <c r="G167" s="246" t="s">
        <v>174</v>
      </c>
      <c r="H167" s="247">
        <v>24.667999999999999</v>
      </c>
      <c r="I167" s="248"/>
      <c r="J167" s="249">
        <f>ROUND(I167*H167,2)</f>
        <v>0</v>
      </c>
      <c r="K167" s="245" t="s">
        <v>1</v>
      </c>
      <c r="L167" s="44"/>
      <c r="M167" s="250" t="s">
        <v>1</v>
      </c>
      <c r="N167" s="251" t="s">
        <v>41</v>
      </c>
      <c r="O167" s="91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4" t="s">
        <v>153</v>
      </c>
      <c r="AT167" s="254" t="s">
        <v>148</v>
      </c>
      <c r="AU167" s="254" t="s">
        <v>85</v>
      </c>
      <c r="AY167" s="17" t="s">
        <v>145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7" t="s">
        <v>83</v>
      </c>
      <c r="BK167" s="255">
        <f>ROUND(I167*H167,2)</f>
        <v>0</v>
      </c>
      <c r="BL167" s="17" t="s">
        <v>153</v>
      </c>
      <c r="BM167" s="254" t="s">
        <v>349</v>
      </c>
    </row>
    <row r="168" s="2" customFormat="1" ht="55.5" customHeight="1">
      <c r="A168" s="38"/>
      <c r="B168" s="39"/>
      <c r="C168" s="243" t="s">
        <v>153</v>
      </c>
      <c r="D168" s="243" t="s">
        <v>148</v>
      </c>
      <c r="E168" s="244" t="s">
        <v>183</v>
      </c>
      <c r="F168" s="245" t="s">
        <v>184</v>
      </c>
      <c r="G168" s="246" t="s">
        <v>174</v>
      </c>
      <c r="H168" s="247">
        <v>246.68000000000001</v>
      </c>
      <c r="I168" s="248"/>
      <c r="J168" s="249">
        <f>ROUND(I168*H168,2)</f>
        <v>0</v>
      </c>
      <c r="K168" s="245" t="s">
        <v>152</v>
      </c>
      <c r="L168" s="44"/>
      <c r="M168" s="250" t="s">
        <v>1</v>
      </c>
      <c r="N168" s="251" t="s">
        <v>41</v>
      </c>
      <c r="O168" s="91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4" t="s">
        <v>153</v>
      </c>
      <c r="AT168" s="254" t="s">
        <v>148</v>
      </c>
      <c r="AU168" s="254" t="s">
        <v>85</v>
      </c>
      <c r="AY168" s="17" t="s">
        <v>145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7" t="s">
        <v>83</v>
      </c>
      <c r="BK168" s="255">
        <f>ROUND(I168*H168,2)</f>
        <v>0</v>
      </c>
      <c r="BL168" s="17" t="s">
        <v>153</v>
      </c>
      <c r="BM168" s="254" t="s">
        <v>350</v>
      </c>
    </row>
    <row r="169" s="13" customFormat="1">
      <c r="A169" s="13"/>
      <c r="B169" s="256"/>
      <c r="C169" s="257"/>
      <c r="D169" s="258" t="s">
        <v>155</v>
      </c>
      <c r="E169" s="259" t="s">
        <v>1</v>
      </c>
      <c r="F169" s="260" t="s">
        <v>351</v>
      </c>
      <c r="G169" s="257"/>
      <c r="H169" s="261">
        <v>24.667999999999999</v>
      </c>
      <c r="I169" s="262"/>
      <c r="J169" s="257"/>
      <c r="K169" s="257"/>
      <c r="L169" s="263"/>
      <c r="M169" s="264"/>
      <c r="N169" s="265"/>
      <c r="O169" s="265"/>
      <c r="P169" s="265"/>
      <c r="Q169" s="265"/>
      <c r="R169" s="265"/>
      <c r="S169" s="265"/>
      <c r="T169" s="26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7" t="s">
        <v>155</v>
      </c>
      <c r="AU169" s="267" t="s">
        <v>85</v>
      </c>
      <c r="AV169" s="13" t="s">
        <v>85</v>
      </c>
      <c r="AW169" s="13" t="s">
        <v>33</v>
      </c>
      <c r="AX169" s="13" t="s">
        <v>83</v>
      </c>
      <c r="AY169" s="267" t="s">
        <v>145</v>
      </c>
    </row>
    <row r="170" s="13" customFormat="1">
      <c r="A170" s="13"/>
      <c r="B170" s="256"/>
      <c r="C170" s="257"/>
      <c r="D170" s="258" t="s">
        <v>155</v>
      </c>
      <c r="E170" s="257"/>
      <c r="F170" s="260" t="s">
        <v>352</v>
      </c>
      <c r="G170" s="257"/>
      <c r="H170" s="261">
        <v>246.68000000000001</v>
      </c>
      <c r="I170" s="262"/>
      <c r="J170" s="257"/>
      <c r="K170" s="257"/>
      <c r="L170" s="263"/>
      <c r="M170" s="264"/>
      <c r="N170" s="265"/>
      <c r="O170" s="265"/>
      <c r="P170" s="265"/>
      <c r="Q170" s="265"/>
      <c r="R170" s="265"/>
      <c r="S170" s="265"/>
      <c r="T170" s="26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7" t="s">
        <v>155</v>
      </c>
      <c r="AU170" s="267" t="s">
        <v>85</v>
      </c>
      <c r="AV170" s="13" t="s">
        <v>85</v>
      </c>
      <c r="AW170" s="13" t="s">
        <v>4</v>
      </c>
      <c r="AX170" s="13" t="s">
        <v>83</v>
      </c>
      <c r="AY170" s="267" t="s">
        <v>145</v>
      </c>
    </row>
    <row r="171" s="2" customFormat="1" ht="21.75" customHeight="1">
      <c r="A171" s="38"/>
      <c r="B171" s="39"/>
      <c r="C171" s="243" t="s">
        <v>182</v>
      </c>
      <c r="D171" s="243" t="s">
        <v>148</v>
      </c>
      <c r="E171" s="244" t="s">
        <v>189</v>
      </c>
      <c r="F171" s="245" t="s">
        <v>190</v>
      </c>
      <c r="G171" s="246" t="s">
        <v>174</v>
      </c>
      <c r="H171" s="247">
        <v>24.667999999999999</v>
      </c>
      <c r="I171" s="248"/>
      <c r="J171" s="249">
        <f>ROUND(I171*H171,2)</f>
        <v>0</v>
      </c>
      <c r="K171" s="245" t="s">
        <v>152</v>
      </c>
      <c r="L171" s="44"/>
      <c r="M171" s="250" t="s">
        <v>1</v>
      </c>
      <c r="N171" s="251" t="s">
        <v>41</v>
      </c>
      <c r="O171" s="91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4" t="s">
        <v>153</v>
      </c>
      <c r="AT171" s="254" t="s">
        <v>148</v>
      </c>
      <c r="AU171" s="254" t="s">
        <v>85</v>
      </c>
      <c r="AY171" s="17" t="s">
        <v>145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7" t="s">
        <v>83</v>
      </c>
      <c r="BK171" s="255">
        <f>ROUND(I171*H171,2)</f>
        <v>0</v>
      </c>
      <c r="BL171" s="17" t="s">
        <v>153</v>
      </c>
      <c r="BM171" s="254" t="s">
        <v>353</v>
      </c>
    </row>
    <row r="172" s="13" customFormat="1">
      <c r="A172" s="13"/>
      <c r="B172" s="256"/>
      <c r="C172" s="257"/>
      <c r="D172" s="258" t="s">
        <v>155</v>
      </c>
      <c r="E172" s="259" t="s">
        <v>1</v>
      </c>
      <c r="F172" s="260" t="s">
        <v>351</v>
      </c>
      <c r="G172" s="257"/>
      <c r="H172" s="261">
        <v>24.667999999999999</v>
      </c>
      <c r="I172" s="262"/>
      <c r="J172" s="257"/>
      <c r="K172" s="257"/>
      <c r="L172" s="263"/>
      <c r="M172" s="264"/>
      <c r="N172" s="265"/>
      <c r="O172" s="265"/>
      <c r="P172" s="265"/>
      <c r="Q172" s="265"/>
      <c r="R172" s="265"/>
      <c r="S172" s="265"/>
      <c r="T172" s="26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7" t="s">
        <v>155</v>
      </c>
      <c r="AU172" s="267" t="s">
        <v>85</v>
      </c>
      <c r="AV172" s="13" t="s">
        <v>85</v>
      </c>
      <c r="AW172" s="13" t="s">
        <v>33</v>
      </c>
      <c r="AX172" s="13" t="s">
        <v>83</v>
      </c>
      <c r="AY172" s="267" t="s">
        <v>145</v>
      </c>
    </row>
    <row r="173" s="2" customFormat="1" ht="33" customHeight="1">
      <c r="A173" s="38"/>
      <c r="B173" s="39"/>
      <c r="C173" s="243" t="s">
        <v>188</v>
      </c>
      <c r="D173" s="243" t="s">
        <v>148</v>
      </c>
      <c r="E173" s="244" t="s">
        <v>193</v>
      </c>
      <c r="F173" s="245" t="s">
        <v>194</v>
      </c>
      <c r="G173" s="246" t="s">
        <v>174</v>
      </c>
      <c r="H173" s="247">
        <v>468.92000000000002</v>
      </c>
      <c r="I173" s="248"/>
      <c r="J173" s="249">
        <f>ROUND(I173*H173,2)</f>
        <v>0</v>
      </c>
      <c r="K173" s="245" t="s">
        <v>152</v>
      </c>
      <c r="L173" s="44"/>
      <c r="M173" s="250" t="s">
        <v>1</v>
      </c>
      <c r="N173" s="251" t="s">
        <v>41</v>
      </c>
      <c r="O173" s="91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4" t="s">
        <v>153</v>
      </c>
      <c r="AT173" s="254" t="s">
        <v>148</v>
      </c>
      <c r="AU173" s="254" t="s">
        <v>85</v>
      </c>
      <c r="AY173" s="17" t="s">
        <v>145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7" t="s">
        <v>83</v>
      </c>
      <c r="BK173" s="255">
        <f>ROUND(I173*H173,2)</f>
        <v>0</v>
      </c>
      <c r="BL173" s="17" t="s">
        <v>153</v>
      </c>
      <c r="BM173" s="254" t="s">
        <v>354</v>
      </c>
    </row>
    <row r="174" s="13" customFormat="1">
      <c r="A174" s="13"/>
      <c r="B174" s="256"/>
      <c r="C174" s="257"/>
      <c r="D174" s="258" t="s">
        <v>155</v>
      </c>
      <c r="E174" s="259" t="s">
        <v>1</v>
      </c>
      <c r="F174" s="260" t="s">
        <v>355</v>
      </c>
      <c r="G174" s="257"/>
      <c r="H174" s="261">
        <v>24.68</v>
      </c>
      <c r="I174" s="262"/>
      <c r="J174" s="257"/>
      <c r="K174" s="257"/>
      <c r="L174" s="263"/>
      <c r="M174" s="264"/>
      <c r="N174" s="265"/>
      <c r="O174" s="265"/>
      <c r="P174" s="265"/>
      <c r="Q174" s="265"/>
      <c r="R174" s="265"/>
      <c r="S174" s="265"/>
      <c r="T174" s="26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7" t="s">
        <v>155</v>
      </c>
      <c r="AU174" s="267" t="s">
        <v>85</v>
      </c>
      <c r="AV174" s="13" t="s">
        <v>85</v>
      </c>
      <c r="AW174" s="13" t="s">
        <v>33</v>
      </c>
      <c r="AX174" s="13" t="s">
        <v>83</v>
      </c>
      <c r="AY174" s="267" t="s">
        <v>145</v>
      </c>
    </row>
    <row r="175" s="13" customFormat="1">
      <c r="A175" s="13"/>
      <c r="B175" s="256"/>
      <c r="C175" s="257"/>
      <c r="D175" s="258" t="s">
        <v>155</v>
      </c>
      <c r="E175" s="257"/>
      <c r="F175" s="260" t="s">
        <v>356</v>
      </c>
      <c r="G175" s="257"/>
      <c r="H175" s="261">
        <v>468.92000000000002</v>
      </c>
      <c r="I175" s="262"/>
      <c r="J175" s="257"/>
      <c r="K175" s="257"/>
      <c r="L175" s="263"/>
      <c r="M175" s="264"/>
      <c r="N175" s="265"/>
      <c r="O175" s="265"/>
      <c r="P175" s="265"/>
      <c r="Q175" s="265"/>
      <c r="R175" s="265"/>
      <c r="S175" s="265"/>
      <c r="T175" s="26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7" t="s">
        <v>155</v>
      </c>
      <c r="AU175" s="267" t="s">
        <v>85</v>
      </c>
      <c r="AV175" s="13" t="s">
        <v>85</v>
      </c>
      <c r="AW175" s="13" t="s">
        <v>4</v>
      </c>
      <c r="AX175" s="13" t="s">
        <v>83</v>
      </c>
      <c r="AY175" s="267" t="s">
        <v>145</v>
      </c>
    </row>
    <row r="176" s="2" customFormat="1" ht="33" customHeight="1">
      <c r="A176" s="38"/>
      <c r="B176" s="39"/>
      <c r="C176" s="243" t="s">
        <v>197</v>
      </c>
      <c r="D176" s="243" t="s">
        <v>148</v>
      </c>
      <c r="E176" s="244" t="s">
        <v>201</v>
      </c>
      <c r="F176" s="245" t="s">
        <v>202</v>
      </c>
      <c r="G176" s="246" t="s">
        <v>174</v>
      </c>
      <c r="H176" s="247">
        <v>24.667999999999999</v>
      </c>
      <c r="I176" s="248"/>
      <c r="J176" s="249">
        <f>ROUND(I176*H176,2)</f>
        <v>0</v>
      </c>
      <c r="K176" s="245" t="s">
        <v>152</v>
      </c>
      <c r="L176" s="44"/>
      <c r="M176" s="279" t="s">
        <v>1</v>
      </c>
      <c r="N176" s="280" t="s">
        <v>41</v>
      </c>
      <c r="O176" s="281"/>
      <c r="P176" s="282">
        <f>O176*H176</f>
        <v>0</v>
      </c>
      <c r="Q176" s="282">
        <v>0</v>
      </c>
      <c r="R176" s="282">
        <f>Q176*H176</f>
        <v>0</v>
      </c>
      <c r="S176" s="282">
        <v>0</v>
      </c>
      <c r="T176" s="28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4" t="s">
        <v>153</v>
      </c>
      <c r="AT176" s="254" t="s">
        <v>148</v>
      </c>
      <c r="AU176" s="254" t="s">
        <v>85</v>
      </c>
      <c r="AY176" s="17" t="s">
        <v>145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7" t="s">
        <v>83</v>
      </c>
      <c r="BK176" s="255">
        <f>ROUND(I176*H176,2)</f>
        <v>0</v>
      </c>
      <c r="BL176" s="17" t="s">
        <v>153</v>
      </c>
      <c r="BM176" s="254" t="s">
        <v>357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192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84k+2xH6R8n5s0cNtrrf/a6g0/QlzTuc2JgTZc8Tg+1j2BbSD4W2mDK1g5KTKAEqXmiUfsHQ17g9zs5Re3a0bw==" hashValue="RchmQH0dyo5YdiH0O97j6KWP7HZ9zLtBYlhUia2xbahIoJrqU4ooxJH4xIMQ4FkN4MtsUgdGOjjz0wI9bWwZkQ==" algorithmName="SHA-512" password="CC35"/>
  <autoFilter ref="C122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Úklid sklepů a půdních prostor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114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358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30. 4. 2020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34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35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36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38</v>
      </c>
      <c r="G32" s="38"/>
      <c r="H32" s="38"/>
      <c r="I32" s="168" t="s">
        <v>37</v>
      </c>
      <c r="J32" s="167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40</v>
      </c>
      <c r="E33" s="152" t="s">
        <v>41</v>
      </c>
      <c r="F33" s="170">
        <f>ROUND((SUM(BE121:BE149)),  2)</f>
        <v>0</v>
      </c>
      <c r="G33" s="38"/>
      <c r="H33" s="38"/>
      <c r="I33" s="171">
        <v>0.20999999999999999</v>
      </c>
      <c r="J33" s="170">
        <f>ROUND(((SUM(BE121:BE149))*I33),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42</v>
      </c>
      <c r="F34" s="170">
        <f>ROUND((SUM(BF121:BF149)),  2)</f>
        <v>0</v>
      </c>
      <c r="G34" s="38"/>
      <c r="H34" s="38"/>
      <c r="I34" s="171">
        <v>0.14999999999999999</v>
      </c>
      <c r="J34" s="170">
        <f>ROUND(((SUM(BF121:BF149))*I34),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43</v>
      </c>
      <c r="F35" s="170">
        <f>ROUND((SUM(BG121:BG149)),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44</v>
      </c>
      <c r="F36" s="170">
        <f>ROUND((SUM(BH121:BH149)),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ROUND((SUM(BI121:BI149)),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46</v>
      </c>
      <c r="E39" s="174"/>
      <c r="F39" s="174"/>
      <c r="G39" s="175" t="s">
        <v>47</v>
      </c>
      <c r="H39" s="176" t="s">
        <v>48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Úklid sklepů a půdních prostor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Studna Letošůvka - Odstranění suti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30. 4. 2020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56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119</v>
      </c>
      <c r="D94" s="198"/>
      <c r="E94" s="198"/>
      <c r="F94" s="198"/>
      <c r="G94" s="198"/>
      <c r="H94" s="198"/>
      <c r="I94" s="199"/>
      <c r="J94" s="200" t="s">
        <v>120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121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202"/>
      <c r="C97" s="203"/>
      <c r="D97" s="204" t="s">
        <v>123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3"/>
      <c r="D98" s="210" t="s">
        <v>125</v>
      </c>
      <c r="E98" s="211"/>
      <c r="F98" s="211"/>
      <c r="G98" s="211"/>
      <c r="H98" s="211"/>
      <c r="I98" s="212"/>
      <c r="J98" s="213">
        <f>J123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202"/>
      <c r="C99" s="203"/>
      <c r="D99" s="204" t="s">
        <v>128</v>
      </c>
      <c r="E99" s="205"/>
      <c r="F99" s="205"/>
      <c r="G99" s="205"/>
      <c r="H99" s="205"/>
      <c r="I99" s="206"/>
      <c r="J99" s="207">
        <f>J144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359</v>
      </c>
      <c r="E100" s="211"/>
      <c r="F100" s="211"/>
      <c r="G100" s="211"/>
      <c r="H100" s="211"/>
      <c r="I100" s="212"/>
      <c r="J100" s="213">
        <f>J145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129</v>
      </c>
      <c r="E101" s="211"/>
      <c r="F101" s="211"/>
      <c r="G101" s="211"/>
      <c r="H101" s="211"/>
      <c r="I101" s="212"/>
      <c r="J101" s="213">
        <f>J148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130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Úklid sklepů a půdních prostor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114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05 - Studna Letošůvka - Odstranění suti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56" t="s">
        <v>22</v>
      </c>
      <c r="J115" s="79" t="str">
        <f>IF(J12="","",J12)</f>
        <v>30. 4. 2020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Správa železnic, státní organizace</v>
      </c>
      <c r="G117" s="40"/>
      <c r="H117" s="40"/>
      <c r="I117" s="156" t="s">
        <v>32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156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131</v>
      </c>
      <c r="D120" s="218" t="s">
        <v>61</v>
      </c>
      <c r="E120" s="218" t="s">
        <v>57</v>
      </c>
      <c r="F120" s="218" t="s">
        <v>58</v>
      </c>
      <c r="G120" s="218" t="s">
        <v>132</v>
      </c>
      <c r="H120" s="218" t="s">
        <v>133</v>
      </c>
      <c r="I120" s="219" t="s">
        <v>134</v>
      </c>
      <c r="J120" s="218" t="s">
        <v>120</v>
      </c>
      <c r="K120" s="220" t="s">
        <v>135</v>
      </c>
      <c r="L120" s="221"/>
      <c r="M120" s="100" t="s">
        <v>1</v>
      </c>
      <c r="N120" s="101" t="s">
        <v>40</v>
      </c>
      <c r="O120" s="101" t="s">
        <v>136</v>
      </c>
      <c r="P120" s="101" t="s">
        <v>137</v>
      </c>
      <c r="Q120" s="101" t="s">
        <v>138</v>
      </c>
      <c r="R120" s="101" t="s">
        <v>139</v>
      </c>
      <c r="S120" s="101" t="s">
        <v>140</v>
      </c>
      <c r="T120" s="102" t="s">
        <v>141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142</v>
      </c>
      <c r="D121" s="40"/>
      <c r="E121" s="40"/>
      <c r="F121" s="40"/>
      <c r="G121" s="40"/>
      <c r="H121" s="40"/>
      <c r="I121" s="154"/>
      <c r="J121" s="222">
        <f>BK121</f>
        <v>0</v>
      </c>
      <c r="K121" s="40"/>
      <c r="L121" s="44"/>
      <c r="M121" s="103"/>
      <c r="N121" s="223"/>
      <c r="O121" s="104"/>
      <c r="P121" s="224">
        <f>P122+P144</f>
        <v>0</v>
      </c>
      <c r="Q121" s="104"/>
      <c r="R121" s="224">
        <f>R122+R144</f>
        <v>0</v>
      </c>
      <c r="S121" s="104"/>
      <c r="T121" s="225">
        <f>T122+T144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122</v>
      </c>
      <c r="BK121" s="226">
        <f>BK122+BK144</f>
        <v>0</v>
      </c>
    </row>
    <row r="122" s="12" customFormat="1" ht="25.92" customHeight="1">
      <c r="A122" s="12"/>
      <c r="B122" s="227"/>
      <c r="C122" s="228"/>
      <c r="D122" s="229" t="s">
        <v>75</v>
      </c>
      <c r="E122" s="230" t="s">
        <v>143</v>
      </c>
      <c r="F122" s="230" t="s">
        <v>144</v>
      </c>
      <c r="G122" s="228"/>
      <c r="H122" s="228"/>
      <c r="I122" s="231"/>
      <c r="J122" s="232">
        <f>BK122</f>
        <v>0</v>
      </c>
      <c r="K122" s="228"/>
      <c r="L122" s="233"/>
      <c r="M122" s="234"/>
      <c r="N122" s="235"/>
      <c r="O122" s="235"/>
      <c r="P122" s="236">
        <f>P123</f>
        <v>0</v>
      </c>
      <c r="Q122" s="235"/>
      <c r="R122" s="236">
        <f>R123</f>
        <v>0</v>
      </c>
      <c r="S122" s="235"/>
      <c r="T122" s="237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83</v>
      </c>
      <c r="AT122" s="239" t="s">
        <v>75</v>
      </c>
      <c r="AU122" s="239" t="s">
        <v>76</v>
      </c>
      <c r="AY122" s="238" t="s">
        <v>145</v>
      </c>
      <c r="BK122" s="240">
        <f>BK123</f>
        <v>0</v>
      </c>
    </row>
    <row r="123" s="12" customFormat="1" ht="22.8" customHeight="1">
      <c r="A123" s="12"/>
      <c r="B123" s="227"/>
      <c r="C123" s="228"/>
      <c r="D123" s="229" t="s">
        <v>75</v>
      </c>
      <c r="E123" s="241" t="s">
        <v>169</v>
      </c>
      <c r="F123" s="241" t="s">
        <v>170</v>
      </c>
      <c r="G123" s="228"/>
      <c r="H123" s="228"/>
      <c r="I123" s="231"/>
      <c r="J123" s="242">
        <f>BK123</f>
        <v>0</v>
      </c>
      <c r="K123" s="228"/>
      <c r="L123" s="233"/>
      <c r="M123" s="234"/>
      <c r="N123" s="235"/>
      <c r="O123" s="235"/>
      <c r="P123" s="236">
        <f>SUM(P124:P143)</f>
        <v>0</v>
      </c>
      <c r="Q123" s="235"/>
      <c r="R123" s="236">
        <f>SUM(R124:R143)</f>
        <v>0</v>
      </c>
      <c r="S123" s="235"/>
      <c r="T123" s="237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75</v>
      </c>
      <c r="AU123" s="239" t="s">
        <v>83</v>
      </c>
      <c r="AY123" s="238" t="s">
        <v>145</v>
      </c>
      <c r="BK123" s="240">
        <f>SUM(BK124:BK143)</f>
        <v>0</v>
      </c>
    </row>
    <row r="124" s="2" customFormat="1" ht="21.75" customHeight="1">
      <c r="A124" s="38"/>
      <c r="B124" s="39"/>
      <c r="C124" s="243" t="s">
        <v>83</v>
      </c>
      <c r="D124" s="243" t="s">
        <v>148</v>
      </c>
      <c r="E124" s="244" t="s">
        <v>360</v>
      </c>
      <c r="F124" s="245" t="s">
        <v>361</v>
      </c>
      <c r="G124" s="246" t="s">
        <v>174</v>
      </c>
      <c r="H124" s="247">
        <v>22.271000000000001</v>
      </c>
      <c r="I124" s="248"/>
      <c r="J124" s="249">
        <f>ROUND(I124*H124,2)</f>
        <v>0</v>
      </c>
      <c r="K124" s="245" t="s">
        <v>152</v>
      </c>
      <c r="L124" s="44"/>
      <c r="M124" s="250" t="s">
        <v>1</v>
      </c>
      <c r="N124" s="251" t="s">
        <v>41</v>
      </c>
      <c r="O124" s="91"/>
      <c r="P124" s="252">
        <f>O124*H124</f>
        <v>0</v>
      </c>
      <c r="Q124" s="252">
        <v>0</v>
      </c>
      <c r="R124" s="252">
        <f>Q124*H124</f>
        <v>0</v>
      </c>
      <c r="S124" s="252">
        <v>0</v>
      </c>
      <c r="T124" s="25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4" t="s">
        <v>153</v>
      </c>
      <c r="AT124" s="254" t="s">
        <v>148</v>
      </c>
      <c r="AU124" s="254" t="s">
        <v>85</v>
      </c>
      <c r="AY124" s="17" t="s">
        <v>145</v>
      </c>
      <c r="BE124" s="255">
        <f>IF(N124="základní",J124,0)</f>
        <v>0</v>
      </c>
      <c r="BF124" s="255">
        <f>IF(N124="snížená",J124,0)</f>
        <v>0</v>
      </c>
      <c r="BG124" s="255">
        <f>IF(N124="zákl. přenesená",J124,0)</f>
        <v>0</v>
      </c>
      <c r="BH124" s="255">
        <f>IF(N124="sníž. přenesená",J124,0)</f>
        <v>0</v>
      </c>
      <c r="BI124" s="255">
        <f>IF(N124="nulová",J124,0)</f>
        <v>0</v>
      </c>
      <c r="BJ124" s="17" t="s">
        <v>83</v>
      </c>
      <c r="BK124" s="255">
        <f>ROUND(I124*H124,2)</f>
        <v>0</v>
      </c>
      <c r="BL124" s="17" t="s">
        <v>153</v>
      </c>
      <c r="BM124" s="254" t="s">
        <v>362</v>
      </c>
    </row>
    <row r="125" s="2" customFormat="1" ht="16.5" customHeight="1">
      <c r="A125" s="38"/>
      <c r="B125" s="39"/>
      <c r="C125" s="243" t="s">
        <v>85</v>
      </c>
      <c r="D125" s="243" t="s">
        <v>148</v>
      </c>
      <c r="E125" s="244" t="s">
        <v>363</v>
      </c>
      <c r="F125" s="245" t="s">
        <v>364</v>
      </c>
      <c r="G125" s="246" t="s">
        <v>174</v>
      </c>
      <c r="H125" s="247">
        <v>22.271000000000001</v>
      </c>
      <c r="I125" s="248"/>
      <c r="J125" s="249">
        <f>ROUND(I125*H125,2)</f>
        <v>0</v>
      </c>
      <c r="K125" s="245" t="s">
        <v>152</v>
      </c>
      <c r="L125" s="44"/>
      <c r="M125" s="250" t="s">
        <v>1</v>
      </c>
      <c r="N125" s="251" t="s">
        <v>41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153</v>
      </c>
      <c r="AT125" s="254" t="s">
        <v>148</v>
      </c>
      <c r="AU125" s="254" t="s">
        <v>85</v>
      </c>
      <c r="AY125" s="17" t="s">
        <v>145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83</v>
      </c>
      <c r="BK125" s="255">
        <f>ROUND(I125*H125,2)</f>
        <v>0</v>
      </c>
      <c r="BL125" s="17" t="s">
        <v>153</v>
      </c>
      <c r="BM125" s="254" t="s">
        <v>365</v>
      </c>
    </row>
    <row r="126" s="2" customFormat="1" ht="21.75" customHeight="1">
      <c r="A126" s="38"/>
      <c r="B126" s="39"/>
      <c r="C126" s="243" t="s">
        <v>171</v>
      </c>
      <c r="D126" s="243" t="s">
        <v>148</v>
      </c>
      <c r="E126" s="244" t="s">
        <v>189</v>
      </c>
      <c r="F126" s="245" t="s">
        <v>366</v>
      </c>
      <c r="G126" s="246" t="s">
        <v>174</v>
      </c>
      <c r="H126" s="247">
        <v>22.271000000000001</v>
      </c>
      <c r="I126" s="248"/>
      <c r="J126" s="249">
        <f>ROUND(I126*H126,2)</f>
        <v>0</v>
      </c>
      <c r="K126" s="245" t="s">
        <v>152</v>
      </c>
      <c r="L126" s="44"/>
      <c r="M126" s="250" t="s">
        <v>1</v>
      </c>
      <c r="N126" s="251" t="s">
        <v>41</v>
      </c>
      <c r="O126" s="91"/>
      <c r="P126" s="252">
        <f>O126*H126</f>
        <v>0</v>
      </c>
      <c r="Q126" s="252">
        <v>0</v>
      </c>
      <c r="R126" s="252">
        <f>Q126*H126</f>
        <v>0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153</v>
      </c>
      <c r="AT126" s="254" t="s">
        <v>148</v>
      </c>
      <c r="AU126" s="254" t="s">
        <v>85</v>
      </c>
      <c r="AY126" s="17" t="s">
        <v>145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153</v>
      </c>
      <c r="BM126" s="254" t="s">
        <v>367</v>
      </c>
    </row>
    <row r="127" s="2" customFormat="1" ht="21.75" customHeight="1">
      <c r="A127" s="38"/>
      <c r="B127" s="39"/>
      <c r="C127" s="243" t="s">
        <v>153</v>
      </c>
      <c r="D127" s="243" t="s">
        <v>148</v>
      </c>
      <c r="E127" s="244" t="s">
        <v>193</v>
      </c>
      <c r="F127" s="245" t="s">
        <v>368</v>
      </c>
      <c r="G127" s="246" t="s">
        <v>174</v>
      </c>
      <c r="H127" s="247">
        <v>311.79399999999998</v>
      </c>
      <c r="I127" s="248"/>
      <c r="J127" s="249">
        <f>ROUND(I127*H127,2)</f>
        <v>0</v>
      </c>
      <c r="K127" s="245" t="s">
        <v>152</v>
      </c>
      <c r="L127" s="44"/>
      <c r="M127" s="250" t="s">
        <v>1</v>
      </c>
      <c r="N127" s="251" t="s">
        <v>41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153</v>
      </c>
      <c r="AT127" s="254" t="s">
        <v>148</v>
      </c>
      <c r="AU127" s="254" t="s">
        <v>85</v>
      </c>
      <c r="AY127" s="17" t="s">
        <v>145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83</v>
      </c>
      <c r="BK127" s="255">
        <f>ROUND(I127*H127,2)</f>
        <v>0</v>
      </c>
      <c r="BL127" s="17" t="s">
        <v>153</v>
      </c>
      <c r="BM127" s="254" t="s">
        <v>369</v>
      </c>
    </row>
    <row r="128" s="13" customFormat="1">
      <c r="A128" s="13"/>
      <c r="B128" s="256"/>
      <c r="C128" s="257"/>
      <c r="D128" s="258" t="s">
        <v>155</v>
      </c>
      <c r="E128" s="259" t="s">
        <v>1</v>
      </c>
      <c r="F128" s="260" t="s">
        <v>370</v>
      </c>
      <c r="G128" s="257"/>
      <c r="H128" s="261">
        <v>311.79399999999998</v>
      </c>
      <c r="I128" s="262"/>
      <c r="J128" s="257"/>
      <c r="K128" s="257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155</v>
      </c>
      <c r="AU128" s="267" t="s">
        <v>85</v>
      </c>
      <c r="AV128" s="13" t="s">
        <v>85</v>
      </c>
      <c r="AW128" s="13" t="s">
        <v>33</v>
      </c>
      <c r="AX128" s="13" t="s">
        <v>83</v>
      </c>
      <c r="AY128" s="267" t="s">
        <v>145</v>
      </c>
    </row>
    <row r="129" s="2" customFormat="1" ht="44.25" customHeight="1">
      <c r="A129" s="38"/>
      <c r="B129" s="39"/>
      <c r="C129" s="243" t="s">
        <v>182</v>
      </c>
      <c r="D129" s="243" t="s">
        <v>148</v>
      </c>
      <c r="E129" s="244" t="s">
        <v>198</v>
      </c>
      <c r="F129" s="245" t="s">
        <v>371</v>
      </c>
      <c r="G129" s="246" t="s">
        <v>174</v>
      </c>
      <c r="H129" s="247">
        <v>18.236000000000001</v>
      </c>
      <c r="I129" s="248"/>
      <c r="J129" s="249">
        <f>ROUND(I129*H129,2)</f>
        <v>0</v>
      </c>
      <c r="K129" s="245" t="s">
        <v>152</v>
      </c>
      <c r="L129" s="44"/>
      <c r="M129" s="250" t="s">
        <v>1</v>
      </c>
      <c r="N129" s="251" t="s">
        <v>41</v>
      </c>
      <c r="O129" s="91"/>
      <c r="P129" s="252">
        <f>O129*H129</f>
        <v>0</v>
      </c>
      <c r="Q129" s="252">
        <v>0</v>
      </c>
      <c r="R129" s="252">
        <f>Q129*H129</f>
        <v>0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153</v>
      </c>
      <c r="AT129" s="254" t="s">
        <v>148</v>
      </c>
      <c r="AU129" s="254" t="s">
        <v>85</v>
      </c>
      <c r="AY129" s="17" t="s">
        <v>145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83</v>
      </c>
      <c r="BK129" s="255">
        <f>ROUND(I129*H129,2)</f>
        <v>0</v>
      </c>
      <c r="BL129" s="17" t="s">
        <v>153</v>
      </c>
      <c r="BM129" s="254" t="s">
        <v>372</v>
      </c>
    </row>
    <row r="130" s="13" customFormat="1">
      <c r="A130" s="13"/>
      <c r="B130" s="256"/>
      <c r="C130" s="257"/>
      <c r="D130" s="258" t="s">
        <v>155</v>
      </c>
      <c r="E130" s="259" t="s">
        <v>1</v>
      </c>
      <c r="F130" s="260" t="s">
        <v>373</v>
      </c>
      <c r="G130" s="257"/>
      <c r="H130" s="261">
        <v>12.515000000000001</v>
      </c>
      <c r="I130" s="262"/>
      <c r="J130" s="257"/>
      <c r="K130" s="257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155</v>
      </c>
      <c r="AU130" s="267" t="s">
        <v>85</v>
      </c>
      <c r="AV130" s="13" t="s">
        <v>85</v>
      </c>
      <c r="AW130" s="13" t="s">
        <v>33</v>
      </c>
      <c r="AX130" s="13" t="s">
        <v>76</v>
      </c>
      <c r="AY130" s="267" t="s">
        <v>145</v>
      </c>
    </row>
    <row r="131" s="13" customFormat="1">
      <c r="A131" s="13"/>
      <c r="B131" s="256"/>
      <c r="C131" s="257"/>
      <c r="D131" s="258" t="s">
        <v>155</v>
      </c>
      <c r="E131" s="259" t="s">
        <v>1</v>
      </c>
      <c r="F131" s="260" t="s">
        <v>374</v>
      </c>
      <c r="G131" s="257"/>
      <c r="H131" s="261">
        <v>5.7210000000000001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155</v>
      </c>
      <c r="AU131" s="267" t="s">
        <v>85</v>
      </c>
      <c r="AV131" s="13" t="s">
        <v>85</v>
      </c>
      <c r="AW131" s="13" t="s">
        <v>33</v>
      </c>
      <c r="AX131" s="13" t="s">
        <v>76</v>
      </c>
      <c r="AY131" s="267" t="s">
        <v>145</v>
      </c>
    </row>
    <row r="132" s="14" customFormat="1">
      <c r="A132" s="14"/>
      <c r="B132" s="268"/>
      <c r="C132" s="269"/>
      <c r="D132" s="258" t="s">
        <v>155</v>
      </c>
      <c r="E132" s="270" t="s">
        <v>1</v>
      </c>
      <c r="F132" s="271" t="s">
        <v>165</v>
      </c>
      <c r="G132" s="269"/>
      <c r="H132" s="272">
        <v>18.236000000000001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155</v>
      </c>
      <c r="AU132" s="278" t="s">
        <v>85</v>
      </c>
      <c r="AV132" s="14" t="s">
        <v>153</v>
      </c>
      <c r="AW132" s="14" t="s">
        <v>33</v>
      </c>
      <c r="AX132" s="14" t="s">
        <v>83</v>
      </c>
      <c r="AY132" s="278" t="s">
        <v>145</v>
      </c>
    </row>
    <row r="133" s="2" customFormat="1" ht="21.75" customHeight="1">
      <c r="A133" s="38"/>
      <c r="B133" s="39"/>
      <c r="C133" s="243" t="s">
        <v>188</v>
      </c>
      <c r="D133" s="243" t="s">
        <v>148</v>
      </c>
      <c r="E133" s="244" t="s">
        <v>205</v>
      </c>
      <c r="F133" s="245" t="s">
        <v>375</v>
      </c>
      <c r="G133" s="246" t="s">
        <v>174</v>
      </c>
      <c r="H133" s="247">
        <v>3.9249999999999998</v>
      </c>
      <c r="I133" s="248"/>
      <c r="J133" s="249">
        <f>ROUND(I133*H133,2)</f>
        <v>0</v>
      </c>
      <c r="K133" s="245" t="s">
        <v>152</v>
      </c>
      <c r="L133" s="44"/>
      <c r="M133" s="250" t="s">
        <v>1</v>
      </c>
      <c r="N133" s="251" t="s">
        <v>41</v>
      </c>
      <c r="O133" s="91"/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153</v>
      </c>
      <c r="AT133" s="254" t="s">
        <v>148</v>
      </c>
      <c r="AU133" s="254" t="s">
        <v>85</v>
      </c>
      <c r="AY133" s="17" t="s">
        <v>145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83</v>
      </c>
      <c r="BK133" s="255">
        <f>ROUND(I133*H133,2)</f>
        <v>0</v>
      </c>
      <c r="BL133" s="17" t="s">
        <v>153</v>
      </c>
      <c r="BM133" s="254" t="s">
        <v>376</v>
      </c>
    </row>
    <row r="134" s="13" customFormat="1">
      <c r="A134" s="13"/>
      <c r="B134" s="256"/>
      <c r="C134" s="257"/>
      <c r="D134" s="258" t="s">
        <v>155</v>
      </c>
      <c r="E134" s="259" t="s">
        <v>1</v>
      </c>
      <c r="F134" s="260" t="s">
        <v>377</v>
      </c>
      <c r="G134" s="257"/>
      <c r="H134" s="261">
        <v>3.9249999999999998</v>
      </c>
      <c r="I134" s="262"/>
      <c r="J134" s="257"/>
      <c r="K134" s="257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155</v>
      </c>
      <c r="AU134" s="267" t="s">
        <v>85</v>
      </c>
      <c r="AV134" s="13" t="s">
        <v>85</v>
      </c>
      <c r="AW134" s="13" t="s">
        <v>33</v>
      </c>
      <c r="AX134" s="13" t="s">
        <v>83</v>
      </c>
      <c r="AY134" s="267" t="s">
        <v>145</v>
      </c>
    </row>
    <row r="135" s="2" customFormat="1" ht="21.75" customHeight="1">
      <c r="A135" s="38"/>
      <c r="B135" s="39"/>
      <c r="C135" s="243" t="s">
        <v>192</v>
      </c>
      <c r="D135" s="243" t="s">
        <v>148</v>
      </c>
      <c r="E135" s="244" t="s">
        <v>378</v>
      </c>
      <c r="F135" s="245" t="s">
        <v>379</v>
      </c>
      <c r="G135" s="246" t="s">
        <v>174</v>
      </c>
      <c r="H135" s="247">
        <v>22.271000000000001</v>
      </c>
      <c r="I135" s="248"/>
      <c r="J135" s="249">
        <f>ROUND(I135*H135,2)</f>
        <v>0</v>
      </c>
      <c r="K135" s="245" t="s">
        <v>152</v>
      </c>
      <c r="L135" s="44"/>
      <c r="M135" s="250" t="s">
        <v>1</v>
      </c>
      <c r="N135" s="251" t="s">
        <v>41</v>
      </c>
      <c r="O135" s="91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153</v>
      </c>
      <c r="AT135" s="254" t="s">
        <v>148</v>
      </c>
      <c r="AU135" s="254" t="s">
        <v>85</v>
      </c>
      <c r="AY135" s="17" t="s">
        <v>145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83</v>
      </c>
      <c r="BK135" s="255">
        <f>ROUND(I135*H135,2)</f>
        <v>0</v>
      </c>
      <c r="BL135" s="17" t="s">
        <v>153</v>
      </c>
      <c r="BM135" s="254" t="s">
        <v>380</v>
      </c>
    </row>
    <row r="136" s="13" customFormat="1">
      <c r="A136" s="13"/>
      <c r="B136" s="256"/>
      <c r="C136" s="257"/>
      <c r="D136" s="258" t="s">
        <v>155</v>
      </c>
      <c r="E136" s="259" t="s">
        <v>1</v>
      </c>
      <c r="F136" s="260" t="s">
        <v>381</v>
      </c>
      <c r="G136" s="257"/>
      <c r="H136" s="261">
        <v>22.271000000000001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155</v>
      </c>
      <c r="AU136" s="267" t="s">
        <v>85</v>
      </c>
      <c r="AV136" s="13" t="s">
        <v>85</v>
      </c>
      <c r="AW136" s="13" t="s">
        <v>33</v>
      </c>
      <c r="AX136" s="13" t="s">
        <v>83</v>
      </c>
      <c r="AY136" s="267" t="s">
        <v>145</v>
      </c>
    </row>
    <row r="137" s="2" customFormat="1" ht="21.75" customHeight="1">
      <c r="A137" s="38"/>
      <c r="B137" s="39"/>
      <c r="C137" s="243" t="s">
        <v>197</v>
      </c>
      <c r="D137" s="243" t="s">
        <v>148</v>
      </c>
      <c r="E137" s="244" t="s">
        <v>382</v>
      </c>
      <c r="F137" s="245" t="s">
        <v>383</v>
      </c>
      <c r="G137" s="246" t="s">
        <v>174</v>
      </c>
      <c r="H137" s="247">
        <v>262.27499999999998</v>
      </c>
      <c r="I137" s="248"/>
      <c r="J137" s="249">
        <f>ROUND(I137*H137,2)</f>
        <v>0</v>
      </c>
      <c r="K137" s="245" t="s">
        <v>152</v>
      </c>
      <c r="L137" s="44"/>
      <c r="M137" s="250" t="s">
        <v>1</v>
      </c>
      <c r="N137" s="251" t="s">
        <v>41</v>
      </c>
      <c r="O137" s="91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4" t="s">
        <v>153</v>
      </c>
      <c r="AT137" s="254" t="s">
        <v>148</v>
      </c>
      <c r="AU137" s="254" t="s">
        <v>85</v>
      </c>
      <c r="AY137" s="17" t="s">
        <v>145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7" t="s">
        <v>83</v>
      </c>
      <c r="BK137" s="255">
        <f>ROUND(I137*H137,2)</f>
        <v>0</v>
      </c>
      <c r="BL137" s="17" t="s">
        <v>153</v>
      </c>
      <c r="BM137" s="254" t="s">
        <v>384</v>
      </c>
    </row>
    <row r="138" s="15" customFormat="1">
      <c r="A138" s="15"/>
      <c r="B138" s="284"/>
      <c r="C138" s="285"/>
      <c r="D138" s="258" t="s">
        <v>155</v>
      </c>
      <c r="E138" s="286" t="s">
        <v>1</v>
      </c>
      <c r="F138" s="287" t="s">
        <v>385</v>
      </c>
      <c r="G138" s="285"/>
      <c r="H138" s="286" t="s">
        <v>1</v>
      </c>
      <c r="I138" s="288"/>
      <c r="J138" s="285"/>
      <c r="K138" s="285"/>
      <c r="L138" s="289"/>
      <c r="M138" s="290"/>
      <c r="N138" s="291"/>
      <c r="O138" s="291"/>
      <c r="P138" s="291"/>
      <c r="Q138" s="291"/>
      <c r="R138" s="291"/>
      <c r="S138" s="291"/>
      <c r="T138" s="29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93" t="s">
        <v>155</v>
      </c>
      <c r="AU138" s="293" t="s">
        <v>85</v>
      </c>
      <c r="AV138" s="15" t="s">
        <v>83</v>
      </c>
      <c r="AW138" s="15" t="s">
        <v>33</v>
      </c>
      <c r="AX138" s="15" t="s">
        <v>76</v>
      </c>
      <c r="AY138" s="293" t="s">
        <v>145</v>
      </c>
    </row>
    <row r="139" s="13" customFormat="1">
      <c r="A139" s="13"/>
      <c r="B139" s="256"/>
      <c r="C139" s="257"/>
      <c r="D139" s="258" t="s">
        <v>155</v>
      </c>
      <c r="E139" s="259" t="s">
        <v>1</v>
      </c>
      <c r="F139" s="260" t="s">
        <v>386</v>
      </c>
      <c r="G139" s="257"/>
      <c r="H139" s="261">
        <v>262.27499999999998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155</v>
      </c>
      <c r="AU139" s="267" t="s">
        <v>85</v>
      </c>
      <c r="AV139" s="13" t="s">
        <v>85</v>
      </c>
      <c r="AW139" s="13" t="s">
        <v>33</v>
      </c>
      <c r="AX139" s="13" t="s">
        <v>83</v>
      </c>
      <c r="AY139" s="267" t="s">
        <v>145</v>
      </c>
    </row>
    <row r="140" s="2" customFormat="1" ht="21.75" customHeight="1">
      <c r="A140" s="38"/>
      <c r="B140" s="39"/>
      <c r="C140" s="243" t="s">
        <v>146</v>
      </c>
      <c r="D140" s="243" t="s">
        <v>148</v>
      </c>
      <c r="E140" s="244" t="s">
        <v>387</v>
      </c>
      <c r="F140" s="245" t="s">
        <v>388</v>
      </c>
      <c r="G140" s="246" t="s">
        <v>174</v>
      </c>
      <c r="H140" s="247">
        <v>18.236000000000001</v>
      </c>
      <c r="I140" s="248"/>
      <c r="J140" s="249">
        <f>ROUND(I140*H140,2)</f>
        <v>0</v>
      </c>
      <c r="K140" s="245" t="s">
        <v>152</v>
      </c>
      <c r="L140" s="44"/>
      <c r="M140" s="250" t="s">
        <v>1</v>
      </c>
      <c r="N140" s="251" t="s">
        <v>41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153</v>
      </c>
      <c r="AT140" s="254" t="s">
        <v>148</v>
      </c>
      <c r="AU140" s="254" t="s">
        <v>85</v>
      </c>
      <c r="AY140" s="17" t="s">
        <v>145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153</v>
      </c>
      <c r="BM140" s="254" t="s">
        <v>389</v>
      </c>
    </row>
    <row r="141" s="13" customFormat="1">
      <c r="A141" s="13"/>
      <c r="B141" s="256"/>
      <c r="C141" s="257"/>
      <c r="D141" s="258" t="s">
        <v>155</v>
      </c>
      <c r="E141" s="259" t="s">
        <v>1</v>
      </c>
      <c r="F141" s="260" t="s">
        <v>390</v>
      </c>
      <c r="G141" s="257"/>
      <c r="H141" s="261">
        <v>18.236000000000001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155</v>
      </c>
      <c r="AU141" s="267" t="s">
        <v>85</v>
      </c>
      <c r="AV141" s="13" t="s">
        <v>85</v>
      </c>
      <c r="AW141" s="13" t="s">
        <v>33</v>
      </c>
      <c r="AX141" s="13" t="s">
        <v>83</v>
      </c>
      <c r="AY141" s="267" t="s">
        <v>145</v>
      </c>
    </row>
    <row r="142" s="2" customFormat="1" ht="21.75" customHeight="1">
      <c r="A142" s="38"/>
      <c r="B142" s="39"/>
      <c r="C142" s="243" t="s">
        <v>204</v>
      </c>
      <c r="D142" s="243" t="s">
        <v>148</v>
      </c>
      <c r="E142" s="244" t="s">
        <v>391</v>
      </c>
      <c r="F142" s="245" t="s">
        <v>392</v>
      </c>
      <c r="G142" s="246" t="s">
        <v>174</v>
      </c>
      <c r="H142" s="247">
        <v>1185.3399999999999</v>
      </c>
      <c r="I142" s="248"/>
      <c r="J142" s="249">
        <f>ROUND(I142*H142,2)</f>
        <v>0</v>
      </c>
      <c r="K142" s="245" t="s">
        <v>152</v>
      </c>
      <c r="L142" s="44"/>
      <c r="M142" s="250" t="s">
        <v>1</v>
      </c>
      <c r="N142" s="251" t="s">
        <v>41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153</v>
      </c>
      <c r="AT142" s="254" t="s">
        <v>148</v>
      </c>
      <c r="AU142" s="254" t="s">
        <v>85</v>
      </c>
      <c r="AY142" s="17" t="s">
        <v>145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83</v>
      </c>
      <c r="BK142" s="255">
        <f>ROUND(I142*H142,2)</f>
        <v>0</v>
      </c>
      <c r="BL142" s="17" t="s">
        <v>153</v>
      </c>
      <c r="BM142" s="254" t="s">
        <v>393</v>
      </c>
    </row>
    <row r="143" s="13" customFormat="1">
      <c r="A143" s="13"/>
      <c r="B143" s="256"/>
      <c r="C143" s="257"/>
      <c r="D143" s="258" t="s">
        <v>155</v>
      </c>
      <c r="E143" s="259" t="s">
        <v>1</v>
      </c>
      <c r="F143" s="260" t="s">
        <v>394</v>
      </c>
      <c r="G143" s="257"/>
      <c r="H143" s="261">
        <v>1185.3399999999999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155</v>
      </c>
      <c r="AU143" s="267" t="s">
        <v>85</v>
      </c>
      <c r="AV143" s="13" t="s">
        <v>85</v>
      </c>
      <c r="AW143" s="13" t="s">
        <v>33</v>
      </c>
      <c r="AX143" s="13" t="s">
        <v>83</v>
      </c>
      <c r="AY143" s="267" t="s">
        <v>145</v>
      </c>
    </row>
    <row r="144" s="12" customFormat="1" ht="25.92" customHeight="1">
      <c r="A144" s="12"/>
      <c r="B144" s="227"/>
      <c r="C144" s="228"/>
      <c r="D144" s="229" t="s">
        <v>75</v>
      </c>
      <c r="E144" s="230" t="s">
        <v>221</v>
      </c>
      <c r="F144" s="230" t="s">
        <v>222</v>
      </c>
      <c r="G144" s="228"/>
      <c r="H144" s="228"/>
      <c r="I144" s="231"/>
      <c r="J144" s="232">
        <f>BK144</f>
        <v>0</v>
      </c>
      <c r="K144" s="228"/>
      <c r="L144" s="233"/>
      <c r="M144" s="234"/>
      <c r="N144" s="235"/>
      <c r="O144" s="235"/>
      <c r="P144" s="236">
        <f>P145+P148</f>
        <v>0</v>
      </c>
      <c r="Q144" s="235"/>
      <c r="R144" s="236">
        <f>R145+R148</f>
        <v>0</v>
      </c>
      <c r="S144" s="235"/>
      <c r="T144" s="237">
        <f>T145+T148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8" t="s">
        <v>182</v>
      </c>
      <c r="AT144" s="239" t="s">
        <v>75</v>
      </c>
      <c r="AU144" s="239" t="s">
        <v>76</v>
      </c>
      <c r="AY144" s="238" t="s">
        <v>145</v>
      </c>
      <c r="BK144" s="240">
        <f>BK145+BK148</f>
        <v>0</v>
      </c>
    </row>
    <row r="145" s="12" customFormat="1" ht="22.8" customHeight="1">
      <c r="A145" s="12"/>
      <c r="B145" s="227"/>
      <c r="C145" s="228"/>
      <c r="D145" s="229" t="s">
        <v>75</v>
      </c>
      <c r="E145" s="241" t="s">
        <v>395</v>
      </c>
      <c r="F145" s="241" t="s">
        <v>396</v>
      </c>
      <c r="G145" s="228"/>
      <c r="H145" s="228"/>
      <c r="I145" s="231"/>
      <c r="J145" s="242">
        <f>BK145</f>
        <v>0</v>
      </c>
      <c r="K145" s="228"/>
      <c r="L145" s="233"/>
      <c r="M145" s="234"/>
      <c r="N145" s="235"/>
      <c r="O145" s="235"/>
      <c r="P145" s="236">
        <f>SUM(P146:P147)</f>
        <v>0</v>
      </c>
      <c r="Q145" s="235"/>
      <c r="R145" s="236">
        <f>SUM(R146:R147)</f>
        <v>0</v>
      </c>
      <c r="S145" s="235"/>
      <c r="T145" s="237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8" t="s">
        <v>182</v>
      </c>
      <c r="AT145" s="239" t="s">
        <v>75</v>
      </c>
      <c r="AU145" s="239" t="s">
        <v>83</v>
      </c>
      <c r="AY145" s="238" t="s">
        <v>145</v>
      </c>
      <c r="BK145" s="240">
        <f>SUM(BK146:BK147)</f>
        <v>0</v>
      </c>
    </row>
    <row r="146" s="2" customFormat="1" ht="16.5" customHeight="1">
      <c r="A146" s="38"/>
      <c r="B146" s="39"/>
      <c r="C146" s="243" t="s">
        <v>212</v>
      </c>
      <c r="D146" s="243" t="s">
        <v>148</v>
      </c>
      <c r="E146" s="244" t="s">
        <v>397</v>
      </c>
      <c r="F146" s="245" t="s">
        <v>396</v>
      </c>
      <c r="G146" s="246" t="s">
        <v>398</v>
      </c>
      <c r="H146" s="247">
        <v>1</v>
      </c>
      <c r="I146" s="248"/>
      <c r="J146" s="249">
        <f>ROUND(I146*H146,2)</f>
        <v>0</v>
      </c>
      <c r="K146" s="245" t="s">
        <v>399</v>
      </c>
      <c r="L146" s="44"/>
      <c r="M146" s="250" t="s">
        <v>1</v>
      </c>
      <c r="N146" s="251" t="s">
        <v>41</v>
      </c>
      <c r="O146" s="91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4" t="s">
        <v>229</v>
      </c>
      <c r="AT146" s="254" t="s">
        <v>148</v>
      </c>
      <c r="AU146" s="254" t="s">
        <v>85</v>
      </c>
      <c r="AY146" s="17" t="s">
        <v>145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7" t="s">
        <v>83</v>
      </c>
      <c r="BK146" s="255">
        <f>ROUND(I146*H146,2)</f>
        <v>0</v>
      </c>
      <c r="BL146" s="17" t="s">
        <v>229</v>
      </c>
      <c r="BM146" s="254" t="s">
        <v>400</v>
      </c>
    </row>
    <row r="147" s="13" customFormat="1">
      <c r="A147" s="13"/>
      <c r="B147" s="256"/>
      <c r="C147" s="257"/>
      <c r="D147" s="258" t="s">
        <v>155</v>
      </c>
      <c r="E147" s="259" t="s">
        <v>1</v>
      </c>
      <c r="F147" s="260" t="s">
        <v>401</v>
      </c>
      <c r="G147" s="257"/>
      <c r="H147" s="261">
        <v>1</v>
      </c>
      <c r="I147" s="262"/>
      <c r="J147" s="257"/>
      <c r="K147" s="257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155</v>
      </c>
      <c r="AU147" s="267" t="s">
        <v>85</v>
      </c>
      <c r="AV147" s="13" t="s">
        <v>85</v>
      </c>
      <c r="AW147" s="13" t="s">
        <v>33</v>
      </c>
      <c r="AX147" s="13" t="s">
        <v>83</v>
      </c>
      <c r="AY147" s="267" t="s">
        <v>145</v>
      </c>
    </row>
    <row r="148" s="12" customFormat="1" ht="22.8" customHeight="1">
      <c r="A148" s="12"/>
      <c r="B148" s="227"/>
      <c r="C148" s="228"/>
      <c r="D148" s="229" t="s">
        <v>75</v>
      </c>
      <c r="E148" s="241" t="s">
        <v>223</v>
      </c>
      <c r="F148" s="241" t="s">
        <v>224</v>
      </c>
      <c r="G148" s="228"/>
      <c r="H148" s="228"/>
      <c r="I148" s="231"/>
      <c r="J148" s="242">
        <f>BK148</f>
        <v>0</v>
      </c>
      <c r="K148" s="228"/>
      <c r="L148" s="233"/>
      <c r="M148" s="234"/>
      <c r="N148" s="235"/>
      <c r="O148" s="235"/>
      <c r="P148" s="236">
        <f>P149</f>
        <v>0</v>
      </c>
      <c r="Q148" s="235"/>
      <c r="R148" s="236">
        <f>R149</f>
        <v>0</v>
      </c>
      <c r="S148" s="235"/>
      <c r="T148" s="23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8" t="s">
        <v>182</v>
      </c>
      <c r="AT148" s="239" t="s">
        <v>75</v>
      </c>
      <c r="AU148" s="239" t="s">
        <v>83</v>
      </c>
      <c r="AY148" s="238" t="s">
        <v>145</v>
      </c>
      <c r="BK148" s="240">
        <f>BK149</f>
        <v>0</v>
      </c>
    </row>
    <row r="149" s="2" customFormat="1" ht="16.5" customHeight="1">
      <c r="A149" s="38"/>
      <c r="B149" s="39"/>
      <c r="C149" s="243" t="s">
        <v>217</v>
      </c>
      <c r="D149" s="243" t="s">
        <v>148</v>
      </c>
      <c r="E149" s="244" t="s">
        <v>226</v>
      </c>
      <c r="F149" s="245" t="s">
        <v>227</v>
      </c>
      <c r="G149" s="246" t="s">
        <v>398</v>
      </c>
      <c r="H149" s="247">
        <v>1</v>
      </c>
      <c r="I149" s="248"/>
      <c r="J149" s="249">
        <f>ROUND(I149*H149,2)</f>
        <v>0</v>
      </c>
      <c r="K149" s="245" t="s">
        <v>152</v>
      </c>
      <c r="L149" s="44"/>
      <c r="M149" s="279" t="s">
        <v>1</v>
      </c>
      <c r="N149" s="280" t="s">
        <v>41</v>
      </c>
      <c r="O149" s="281"/>
      <c r="P149" s="282">
        <f>O149*H149</f>
        <v>0</v>
      </c>
      <c r="Q149" s="282">
        <v>0</v>
      </c>
      <c r="R149" s="282">
        <f>Q149*H149</f>
        <v>0</v>
      </c>
      <c r="S149" s="282">
        <v>0</v>
      </c>
      <c r="T149" s="28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229</v>
      </c>
      <c r="AT149" s="254" t="s">
        <v>148</v>
      </c>
      <c r="AU149" s="254" t="s">
        <v>85</v>
      </c>
      <c r="AY149" s="17" t="s">
        <v>145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83</v>
      </c>
      <c r="BK149" s="255">
        <f>ROUND(I149*H149,2)</f>
        <v>0</v>
      </c>
      <c r="BL149" s="17" t="s">
        <v>229</v>
      </c>
      <c r="BM149" s="254" t="s">
        <v>402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192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92dHvoKAaNCui2NlYjed8CDxcweY2owhHWnvrwfrr12YrlHR4sEVEAuKIY4BhohjFn+x2Q8Pq86fL+ahSIGNkA==" hashValue="Xe4b47D529i90yUa+WOra955/W6ikGWNND8xkuX5IphgXIYKj8OBdJwjeBBsbEStaosAyq0oCHuptucRgcb8RQ==" algorithmName="SHA-512" password="CC35"/>
  <autoFilter ref="C120:K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Jan, Ing.</dc:creator>
  <cp:lastModifiedBy>Pokorný Jan, Ing.</cp:lastModifiedBy>
  <dcterms:created xsi:type="dcterms:W3CDTF">2020-05-28T08:30:09Z</dcterms:created>
  <dcterms:modified xsi:type="dcterms:W3CDTF">2020-05-28T08:30:19Z</dcterms:modified>
</cp:coreProperties>
</file>